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C:\Users\MarioPortillo\Desktop\Conflict minerals\"/>
    </mc:Choice>
  </mc:AlternateContent>
  <xr:revisionPtr revIDLastSave="0" documentId="13_ncr:1_{59F169AA-DE20-4A2D-9D38-7C2003573A8F}"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0" i="5" l="1"/>
  <c r="X20" i="5"/>
  <c r="V20" i="5"/>
  <c r="AB19" i="5"/>
  <c r="X19" i="5"/>
  <c r="V19" i="5"/>
  <c r="T19" i="5"/>
  <c r="S20" i="5"/>
  <c r="S19" i="5"/>
  <c r="AB18" i="5" l="1"/>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1" i="5"/>
  <c r="E21" i="5"/>
  <c r="V22" i="5"/>
  <c r="E22" i="5"/>
  <c r="X22" i="5" s="1"/>
  <c r="V23" i="5"/>
  <c r="E23" i="5"/>
  <c r="X23" i="5" s="1"/>
  <c r="V24" i="5"/>
  <c r="E24" i="5"/>
  <c r="X24" i="5" s="1"/>
  <c r="V25" i="5"/>
  <c r="E25" i="5"/>
  <c r="X25" i="5" s="1"/>
  <c r="V26" i="5"/>
  <c r="E26" i="5"/>
  <c r="X26" i="5" s="1"/>
  <c r="V27" i="5"/>
  <c r="E27" i="5"/>
  <c r="X27" i="5" s="1"/>
  <c r="V28" i="5"/>
  <c r="E28" i="5"/>
  <c r="X28" i="5" s="1"/>
  <c r="V29" i="5"/>
  <c r="E29" i="5"/>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V250" i="5"/>
  <c r="E250" i="5"/>
  <c r="X250" i="5" s="1"/>
  <c r="V251" i="5"/>
  <c r="E251" i="5"/>
  <c r="X251" i="5" s="1"/>
  <c r="V252" i="5"/>
  <c r="E252" i="5"/>
  <c r="X252" i="5" s="1"/>
  <c r="V253" i="5"/>
  <c r="E253" i="5"/>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V298" i="5"/>
  <c r="E298" i="5"/>
  <c r="X298" i="5" s="1"/>
  <c r="V299" i="5"/>
  <c r="E299" i="5"/>
  <c r="X299" i="5" s="1"/>
  <c r="V300" i="5"/>
  <c r="E300" i="5"/>
  <c r="X300" i="5" s="1"/>
  <c r="V301" i="5"/>
  <c r="E301" i="5"/>
  <c r="X301" i="5" s="1"/>
  <c r="V302" i="5"/>
  <c r="E302" i="5"/>
  <c r="X302" i="5" s="1"/>
  <c r="V303" i="5"/>
  <c r="E303" i="5"/>
  <c r="X303" i="5" s="1"/>
  <c r="V304" i="5"/>
  <c r="E304" i="5"/>
  <c r="X304" i="5" s="1"/>
  <c r="V305" i="5"/>
  <c r="E305" i="5"/>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V318" i="5"/>
  <c r="E318" i="5"/>
  <c r="X318" i="5" s="1"/>
  <c r="V319" i="5"/>
  <c r="E319" i="5"/>
  <c r="X319" i="5" s="1"/>
  <c r="V320" i="5"/>
  <c r="E320" i="5"/>
  <c r="X320" i="5" s="1"/>
  <c r="V321" i="5"/>
  <c r="E321" i="5"/>
  <c r="X321" i="5" s="1"/>
  <c r="V322" i="5"/>
  <c r="E322" i="5"/>
  <c r="X322" i="5" s="1"/>
  <c r="V323" i="5"/>
  <c r="E323" i="5"/>
  <c r="X323" i="5" s="1"/>
  <c r="V324" i="5"/>
  <c r="E324" i="5"/>
  <c r="X324" i="5" s="1"/>
  <c r="V325" i="5"/>
  <c r="E325" i="5"/>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V342" i="5"/>
  <c r="E342" i="5"/>
  <c r="X342" i="5" s="1"/>
  <c r="V343" i="5"/>
  <c r="E343" i="5"/>
  <c r="X343" i="5" s="1"/>
  <c r="V344" i="5"/>
  <c r="E344" i="5"/>
  <c r="X344" i="5" s="1"/>
  <c r="V345" i="5"/>
  <c r="E345" i="5"/>
  <c r="V346" i="5"/>
  <c r="E346" i="5"/>
  <c r="X346" i="5" s="1"/>
  <c r="V347" i="5"/>
  <c r="E347" i="5"/>
  <c r="X347" i="5" s="1"/>
  <c r="V348" i="5"/>
  <c r="E348" i="5"/>
  <c r="X348" i="5" s="1"/>
  <c r="V349" i="5"/>
  <c r="E349" i="5"/>
  <c r="V350" i="5"/>
  <c r="E350" i="5"/>
  <c r="X350" i="5" s="1"/>
  <c r="V351" i="5"/>
  <c r="E351" i="5"/>
  <c r="X351" i="5" s="1"/>
  <c r="V352" i="5"/>
  <c r="E352" i="5"/>
  <c r="X352" i="5" s="1"/>
  <c r="V353" i="5"/>
  <c r="E353" i="5"/>
  <c r="V354" i="5"/>
  <c r="E354" i="5"/>
  <c r="V355" i="5"/>
  <c r="E355" i="5"/>
  <c r="X355" i="5" s="1"/>
  <c r="V356" i="5"/>
  <c r="E356" i="5"/>
  <c r="X356" i="5" s="1"/>
  <c r="V357" i="5"/>
  <c r="E357" i="5"/>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V490" i="5"/>
  <c r="E490" i="5"/>
  <c r="X490" i="5" s="1"/>
  <c r="V491" i="5"/>
  <c r="E491" i="5"/>
  <c r="X491" i="5" s="1"/>
  <c r="V492" i="5"/>
  <c r="E492" i="5"/>
  <c r="X492" i="5" s="1"/>
  <c r="V493" i="5"/>
  <c r="E493" i="5"/>
  <c r="X493" i="5" s="1"/>
  <c r="V494" i="5"/>
  <c r="E494" i="5"/>
  <c r="X494" i="5" s="1"/>
  <c r="V495" i="5"/>
  <c r="E495" i="5"/>
  <c r="X495" i="5" s="1"/>
  <c r="V496" i="5"/>
  <c r="E496" i="5"/>
  <c r="X496" i="5" s="1"/>
  <c r="V497" i="5"/>
  <c r="E497" i="5"/>
  <c r="V498" i="5"/>
  <c r="E498" i="5"/>
  <c r="X498" i="5" s="1"/>
  <c r="V499" i="5"/>
  <c r="E499" i="5"/>
  <c r="X499" i="5" s="1"/>
  <c r="V500" i="5"/>
  <c r="E500" i="5"/>
  <c r="X500" i="5" s="1"/>
  <c r="V501" i="5"/>
  <c r="E501" i="5"/>
  <c r="V502" i="5"/>
  <c r="E502" i="5"/>
  <c r="X502" i="5" s="1"/>
  <c r="V503" i="5"/>
  <c r="E503" i="5"/>
  <c r="X503" i="5" s="1"/>
  <c r="V504" i="5"/>
  <c r="E504" i="5"/>
  <c r="X504" i="5" s="1"/>
  <c r="V505" i="5"/>
  <c r="E505" i="5"/>
  <c r="V506" i="5"/>
  <c r="E506" i="5"/>
  <c r="X506" i="5" s="1"/>
  <c r="V507" i="5"/>
  <c r="E507" i="5"/>
  <c r="X507" i="5" s="1"/>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X516" i="5" s="1"/>
  <c r="V517" i="5"/>
  <c r="E517" i="5"/>
  <c r="X517" i="5" s="1"/>
  <c r="V518" i="5"/>
  <c r="E518" i="5"/>
  <c r="X518" i="5" s="1"/>
  <c r="V519" i="5"/>
  <c r="E519" i="5"/>
  <c r="X519" i="5" s="1"/>
  <c r="V520" i="5"/>
  <c r="E520" i="5"/>
  <c r="X520" i="5" s="1"/>
  <c r="V521" i="5"/>
  <c r="E521" i="5"/>
  <c r="V522" i="5"/>
  <c r="E522" i="5"/>
  <c r="X522" i="5" s="1"/>
  <c r="V523" i="5"/>
  <c r="E523" i="5"/>
  <c r="X523" i="5" s="1"/>
  <c r="V524" i="5"/>
  <c r="E524" i="5"/>
  <c r="X524" i="5" s="1"/>
  <c r="V525" i="5"/>
  <c r="E525" i="5"/>
  <c r="X525" i="5" s="1"/>
  <c r="V526" i="5"/>
  <c r="E526" i="5"/>
  <c r="X526" i="5" s="1"/>
  <c r="V527" i="5"/>
  <c r="E527" i="5"/>
  <c r="X527" i="5" s="1"/>
  <c r="V528" i="5"/>
  <c r="E528" i="5"/>
  <c r="X528" i="5" s="1"/>
  <c r="V529" i="5"/>
  <c r="E529" i="5"/>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V550" i="5"/>
  <c r="E550" i="5"/>
  <c r="X550" i="5" s="1"/>
  <c r="V551" i="5"/>
  <c r="E551" i="5"/>
  <c r="X551" i="5" s="1"/>
  <c r="V552" i="5"/>
  <c r="E552" i="5"/>
  <c r="X552" i="5" s="1"/>
  <c r="V553" i="5"/>
  <c r="E553" i="5"/>
  <c r="V554" i="5"/>
  <c r="E554" i="5"/>
  <c r="X554" i="5" s="1"/>
  <c r="V555" i="5"/>
  <c r="E555" i="5"/>
  <c r="X555" i="5" s="1"/>
  <c r="V556" i="5"/>
  <c r="E556" i="5"/>
  <c r="V557" i="5"/>
  <c r="E557" i="5"/>
  <c r="X557" i="5" s="1"/>
  <c r="V558" i="5"/>
  <c r="E558" i="5"/>
  <c r="X558" i="5" s="1"/>
  <c r="V559" i="5"/>
  <c r="E559" i="5"/>
  <c r="X559" i="5" s="1"/>
  <c r="V560" i="5"/>
  <c r="E560" i="5"/>
  <c r="X560" i="5" s="1"/>
  <c r="V561" i="5"/>
  <c r="E561" i="5"/>
  <c r="V562" i="5"/>
  <c r="E562" i="5"/>
  <c r="X562" i="5" s="1"/>
  <c r="V563" i="5"/>
  <c r="E563" i="5"/>
  <c r="X563" i="5" s="1"/>
  <c r="V564" i="5"/>
  <c r="E564" i="5"/>
  <c r="X564" i="5" s="1"/>
  <c r="V565" i="5"/>
  <c r="E565" i="5"/>
  <c r="V566" i="5"/>
  <c r="E566" i="5"/>
  <c r="X566" i="5" s="1"/>
  <c r="V567" i="5"/>
  <c r="E567" i="5"/>
  <c r="X567" i="5" s="1"/>
  <c r="V568" i="5"/>
  <c r="E568" i="5"/>
  <c r="X568" i="5" s="1"/>
  <c r="V569" i="5"/>
  <c r="E569" i="5"/>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V606" i="5"/>
  <c r="E606" i="5"/>
  <c r="X606" i="5" s="1"/>
  <c r="V607" i="5"/>
  <c r="E607" i="5"/>
  <c r="X607" i="5" s="1"/>
  <c r="V608" i="5"/>
  <c r="E608" i="5"/>
  <c r="X608" i="5" s="1"/>
  <c r="V609" i="5"/>
  <c r="E609" i="5"/>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V626" i="5"/>
  <c r="E626" i="5"/>
  <c r="X626" i="5" s="1"/>
  <c r="V627" i="5"/>
  <c r="E627" i="5"/>
  <c r="X627" i="5" s="1"/>
  <c r="V628" i="5"/>
  <c r="E628" i="5"/>
  <c r="X628" i="5" s="1"/>
  <c r="V629" i="5"/>
  <c r="E629" i="5"/>
  <c r="V630" i="5"/>
  <c r="E630" i="5"/>
  <c r="X630" i="5" s="1"/>
  <c r="V631" i="5"/>
  <c r="E631" i="5"/>
  <c r="X631" i="5" s="1"/>
  <c r="V632" i="5"/>
  <c r="E632" i="5"/>
  <c r="X632" i="5" s="1"/>
  <c r="V633" i="5"/>
  <c r="E633" i="5"/>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V670" i="5"/>
  <c r="E670" i="5"/>
  <c r="X670" i="5" s="1"/>
  <c r="V671" i="5"/>
  <c r="E671" i="5"/>
  <c r="X671" i="5" s="1"/>
  <c r="V672" i="5"/>
  <c r="E672" i="5"/>
  <c r="X672" i="5" s="1"/>
  <c r="V673" i="5"/>
  <c r="E673" i="5"/>
  <c r="X673" i="5" s="1"/>
  <c r="V674" i="5"/>
  <c r="E674" i="5"/>
  <c r="X674" i="5" s="1"/>
  <c r="V675" i="5"/>
  <c r="E675" i="5"/>
  <c r="X675" i="5" s="1"/>
  <c r="V676" i="5"/>
  <c r="E676" i="5"/>
  <c r="X676" i="5" s="1"/>
  <c r="V677" i="5"/>
  <c r="E677" i="5"/>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V690" i="5"/>
  <c r="E690" i="5"/>
  <c r="X690" i="5" s="1"/>
  <c r="V691" i="5"/>
  <c r="E691" i="5"/>
  <c r="X691" i="5" s="1"/>
  <c r="V692" i="5"/>
  <c r="E692" i="5"/>
  <c r="X692" i="5" s="1"/>
  <c r="V693" i="5"/>
  <c r="E693" i="5"/>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V726" i="5"/>
  <c r="E726" i="5"/>
  <c r="X726" i="5" s="1"/>
  <c r="V727" i="5"/>
  <c r="E727" i="5"/>
  <c r="X727" i="5" s="1"/>
  <c r="V728" i="5"/>
  <c r="E728" i="5"/>
  <c r="X728" i="5" s="1"/>
  <c r="V729" i="5"/>
  <c r="E729" i="5"/>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V766" i="5"/>
  <c r="E766" i="5"/>
  <c r="X766" i="5" s="1"/>
  <c r="V767" i="5"/>
  <c r="E767" i="5"/>
  <c r="X767" i="5" s="1"/>
  <c r="V768" i="5"/>
  <c r="E768" i="5"/>
  <c r="X768" i="5" s="1"/>
  <c r="V769" i="5"/>
  <c r="E769" i="5"/>
  <c r="V770" i="5"/>
  <c r="E770" i="5"/>
  <c r="X770" i="5" s="1"/>
  <c r="V771" i="5"/>
  <c r="E771" i="5"/>
  <c r="X771" i="5" s="1"/>
  <c r="V772" i="5"/>
  <c r="E772" i="5"/>
  <c r="X772" i="5" s="1"/>
  <c r="V773" i="5"/>
  <c r="E773" i="5"/>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V818" i="5"/>
  <c r="E818" i="5"/>
  <c r="X818" i="5" s="1"/>
  <c r="V819" i="5"/>
  <c r="E819" i="5"/>
  <c r="X819" i="5" s="1"/>
  <c r="V820" i="5"/>
  <c r="E820" i="5"/>
  <c r="X820" i="5" s="1"/>
  <c r="V821" i="5"/>
  <c r="E821" i="5"/>
  <c r="V822" i="5"/>
  <c r="E822" i="5"/>
  <c r="X822" i="5" s="1"/>
  <c r="V823" i="5"/>
  <c r="E823" i="5"/>
  <c r="X823" i="5" s="1"/>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V926" i="5"/>
  <c r="E926" i="5"/>
  <c r="X926" i="5" s="1"/>
  <c r="V927" i="5"/>
  <c r="E927" i="5"/>
  <c r="X927" i="5" s="1"/>
  <c r="V928" i="5"/>
  <c r="E928" i="5"/>
  <c r="X928" i="5" s="1"/>
  <c r="V929" i="5"/>
  <c r="E929" i="5"/>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V954" i="5"/>
  <c r="E954" i="5"/>
  <c r="X954" i="5" s="1"/>
  <c r="V955" i="5"/>
  <c r="E955" i="5"/>
  <c r="X955" i="5" s="1"/>
  <c r="V956" i="5"/>
  <c r="E956" i="5"/>
  <c r="X956" i="5" s="1"/>
  <c r="V957" i="5"/>
  <c r="E957" i="5"/>
  <c r="V958" i="5"/>
  <c r="E958" i="5"/>
  <c r="X958" i="5" s="1"/>
  <c r="V959" i="5"/>
  <c r="E959" i="5"/>
  <c r="X959" i="5" s="1"/>
  <c r="V960" i="5"/>
  <c r="E960" i="5"/>
  <c r="X960" i="5" s="1"/>
  <c r="V961" i="5"/>
  <c r="E961" i="5"/>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V974" i="5"/>
  <c r="E974" i="5"/>
  <c r="X974" i="5" s="1"/>
  <c r="V975" i="5"/>
  <c r="E975" i="5"/>
  <c r="X975" i="5" s="1"/>
  <c r="V976" i="5"/>
  <c r="E976" i="5"/>
  <c r="X976" i="5" s="1"/>
  <c r="V977" i="5"/>
  <c r="E977" i="5"/>
  <c r="V978" i="5"/>
  <c r="E978" i="5"/>
  <c r="X978" i="5" s="1"/>
  <c r="V979" i="5"/>
  <c r="E979" i="5"/>
  <c r="X979" i="5" s="1"/>
  <c r="V980" i="5"/>
  <c r="E980" i="5"/>
  <c r="X980" i="5" s="1"/>
  <c r="V981" i="5"/>
  <c r="E981" i="5"/>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V1042" i="5"/>
  <c r="E1042" i="5"/>
  <c r="X1042" i="5" s="1"/>
  <c r="V1043" i="5"/>
  <c r="E1043" i="5"/>
  <c r="X1043" i="5" s="1"/>
  <c r="V1044" i="5"/>
  <c r="E1044" i="5"/>
  <c r="X1044" i="5" s="1"/>
  <c r="V1045" i="5"/>
  <c r="E1045" i="5"/>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V1078" i="5"/>
  <c r="E1078" i="5"/>
  <c r="X1078" i="5" s="1"/>
  <c r="V1079" i="5"/>
  <c r="E1079" i="5"/>
  <c r="X1079" i="5" s="1"/>
  <c r="V1080" i="5"/>
  <c r="E1080" i="5"/>
  <c r="X1080" i="5" s="1"/>
  <c r="V1081" i="5"/>
  <c r="E1081" i="5"/>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V1094" i="5"/>
  <c r="E1094" i="5"/>
  <c r="X1094" i="5" s="1"/>
  <c r="V1095" i="5"/>
  <c r="E1095" i="5"/>
  <c r="X1095" i="5" s="1"/>
  <c r="V1096" i="5"/>
  <c r="E1096" i="5"/>
  <c r="X1096" i="5" s="1"/>
  <c r="V1097" i="5"/>
  <c r="E1097" i="5"/>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V1114" i="5"/>
  <c r="E1114" i="5"/>
  <c r="X1114" i="5" s="1"/>
  <c r="V1115" i="5"/>
  <c r="E1115" i="5"/>
  <c r="X1115" i="5" s="1"/>
  <c r="V1116" i="5"/>
  <c r="E1116" i="5"/>
  <c r="X1116" i="5" s="1"/>
  <c r="V1117" i="5"/>
  <c r="E1117" i="5"/>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V1134" i="5"/>
  <c r="E1134" i="5"/>
  <c r="X1134" i="5" s="1"/>
  <c r="V1135" i="5"/>
  <c r="E1135" i="5"/>
  <c r="X1135" i="5" s="1"/>
  <c r="V1136" i="5"/>
  <c r="E1136" i="5"/>
  <c r="X1136" i="5" s="1"/>
  <c r="V1137" i="5"/>
  <c r="E1137" i="5"/>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V1146" i="5"/>
  <c r="E1146" i="5"/>
  <c r="V1147" i="5"/>
  <c r="E1147" i="5"/>
  <c r="X1147" i="5" s="1"/>
  <c r="V1148" i="5"/>
  <c r="E1148" i="5"/>
  <c r="X1148" i="5" s="1"/>
  <c r="V1149" i="5"/>
  <c r="E1149" i="5"/>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V1266" i="5"/>
  <c r="E1266" i="5"/>
  <c r="X1266" i="5" s="1"/>
  <c r="V1267" i="5"/>
  <c r="E1267" i="5"/>
  <c r="X1267" i="5" s="1"/>
  <c r="V1268" i="5"/>
  <c r="E1268" i="5"/>
  <c r="X1268" i="5" s="1"/>
  <c r="V1269" i="5"/>
  <c r="E1269" i="5"/>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V1326" i="5"/>
  <c r="E1326" i="5"/>
  <c r="X1326" i="5" s="1"/>
  <c r="V1327" i="5"/>
  <c r="E1327" i="5"/>
  <c r="X1327" i="5" s="1"/>
  <c r="V1328" i="5"/>
  <c r="E1328" i="5"/>
  <c r="X1328" i="5" s="1"/>
  <c r="V1329" i="5"/>
  <c r="E1329" i="5"/>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V1354" i="5"/>
  <c r="E1354" i="5"/>
  <c r="X1354" i="5" s="1"/>
  <c r="V1355" i="5"/>
  <c r="E1355" i="5"/>
  <c r="X1355" i="5" s="1"/>
  <c r="V1356" i="5"/>
  <c r="E1356" i="5"/>
  <c r="X1356" i="5" s="1"/>
  <c r="V1357" i="5"/>
  <c r="E1357" i="5"/>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V1414" i="5"/>
  <c r="E1414" i="5"/>
  <c r="X1414" i="5" s="1"/>
  <c r="V1415" i="5"/>
  <c r="E1415" i="5"/>
  <c r="X1415" i="5" s="1"/>
  <c r="V1416" i="5"/>
  <c r="E1416" i="5"/>
  <c r="X1416" i="5" s="1"/>
  <c r="V1417" i="5"/>
  <c r="E1417" i="5"/>
  <c r="V1418" i="5"/>
  <c r="E1418" i="5"/>
  <c r="X1418" i="5" s="1"/>
  <c r="V1419" i="5"/>
  <c r="E1419" i="5"/>
  <c r="X1419" i="5" s="1"/>
  <c r="V1420" i="5"/>
  <c r="E1420" i="5"/>
  <c r="X1420" i="5" s="1"/>
  <c r="V1421" i="5"/>
  <c r="E1421" i="5"/>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V1434" i="5"/>
  <c r="E1434" i="5"/>
  <c r="X1434" i="5" s="1"/>
  <c r="V1435" i="5"/>
  <c r="E1435" i="5"/>
  <c r="X1435" i="5" s="1"/>
  <c r="V1436" i="5"/>
  <c r="E1436" i="5"/>
  <c r="X1436" i="5" s="1"/>
  <c r="V1437" i="5"/>
  <c r="E1437" i="5"/>
  <c r="V1438" i="5"/>
  <c r="E1438" i="5"/>
  <c r="X1438" i="5" s="1"/>
  <c r="V1439" i="5"/>
  <c r="E1439" i="5"/>
  <c r="X1439" i="5" s="1"/>
  <c r="V1440" i="5"/>
  <c r="E1440" i="5"/>
  <c r="X1440" i="5" s="1"/>
  <c r="V1441" i="5"/>
  <c r="E1441" i="5"/>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V1482" i="5"/>
  <c r="E1482" i="5"/>
  <c r="X1482" i="5" s="1"/>
  <c r="V1483" i="5"/>
  <c r="E1483" i="5"/>
  <c r="X1483" i="5" s="1"/>
  <c r="V1484" i="5"/>
  <c r="E1484" i="5"/>
  <c r="X1484" i="5" s="1"/>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V1574" i="5"/>
  <c r="E1574" i="5"/>
  <c r="X1574" i="5" s="1"/>
  <c r="V1575" i="5"/>
  <c r="E1575" i="5"/>
  <c r="X1575" i="5" s="1"/>
  <c r="V1576" i="5"/>
  <c r="E1576" i="5"/>
  <c r="X1576" i="5" s="1"/>
  <c r="V1577" i="5"/>
  <c r="E1577" i="5"/>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V1670" i="5"/>
  <c r="E1670" i="5"/>
  <c r="X1670" i="5" s="1"/>
  <c r="V1671" i="5"/>
  <c r="E1671" i="5"/>
  <c r="X1671" i="5" s="1"/>
  <c r="V1672" i="5"/>
  <c r="E1672" i="5"/>
  <c r="X1672" i="5" s="1"/>
  <c r="V1673" i="5"/>
  <c r="E1673" i="5"/>
  <c r="V1674" i="5"/>
  <c r="E1674" i="5"/>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V2291" i="5"/>
  <c r="E2291" i="5"/>
  <c r="X2291" i="5" s="1"/>
  <c r="V2292" i="5"/>
  <c r="E2292" i="5"/>
  <c r="X2292" i="5" s="1"/>
  <c r="V2293" i="5"/>
  <c r="E2293" i="5"/>
  <c r="V2294" i="5"/>
  <c r="E2294" i="5"/>
  <c r="X2294" i="5" s="1"/>
  <c r="V2295" i="5"/>
  <c r="E2295" i="5"/>
  <c r="X2295" i="5" s="1"/>
  <c r="V2296" i="5"/>
  <c r="E2296" i="5"/>
  <c r="X2296" i="5" s="1"/>
  <c r="V2297" i="5"/>
  <c r="E2297" i="5"/>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V2322" i="5"/>
  <c r="E2322" i="5"/>
  <c r="X2322" i="5" s="1"/>
  <c r="V2323" i="5"/>
  <c r="E2323" i="5"/>
  <c r="X2323" i="5" s="1"/>
  <c r="V2324" i="5"/>
  <c r="E2324" i="5"/>
  <c r="X2324" i="5" s="1"/>
  <c r="V2325" i="5"/>
  <c r="E2325" i="5"/>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X2378" i="5" s="1"/>
  <c r="V2379" i="5"/>
  <c r="E2379" i="5"/>
  <c r="X2379" i="5" s="1"/>
  <c r="V2380" i="5"/>
  <c r="E2380" i="5"/>
  <c r="X2380" i="5" s="1"/>
  <c r="V2381" i="5"/>
  <c r="E2381" i="5"/>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4"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X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X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I34" i="5"/>
  <c r="I50" i="5"/>
  <c r="X65"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114" i="5"/>
  <c r="F118" i="5"/>
  <c r="R118" i="5"/>
  <c r="J118"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27" i="5"/>
  <c r="X29"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X725" i="5"/>
  <c r="J725" i="5"/>
  <c r="I725" i="5"/>
  <c r="AB729" i="5"/>
  <c r="H737"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X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F756" i="5"/>
  <c r="J763" i="5"/>
  <c r="I763" i="5"/>
  <c r="H763" i="5"/>
  <c r="F763" i="5"/>
  <c r="R769" i="5"/>
  <c r="H773" i="5"/>
  <c r="F773" i="5"/>
  <c r="X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X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J997" i="5"/>
  <c r="I997" i="5"/>
  <c r="H997" i="5"/>
  <c r="X997" i="5"/>
  <c r="F997" i="5"/>
  <c r="AB1005" i="5"/>
  <c r="J1009" i="5"/>
  <c r="I1009" i="5"/>
  <c r="H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X885" i="5"/>
  <c r="I901" i="5"/>
  <c r="X901" i="5"/>
  <c r="I917" i="5"/>
  <c r="I933" i="5"/>
  <c r="S945" i="5"/>
  <c r="I953" i="5"/>
  <c r="H953" i="5"/>
  <c r="X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R1062" i="5"/>
  <c r="J1062" i="5"/>
  <c r="I1062" i="5"/>
  <c r="J1077" i="5"/>
  <c r="I1077" i="5"/>
  <c r="H1077" i="5"/>
  <c r="X1077" i="5"/>
  <c r="R1078" i="5"/>
  <c r="J1078" i="5"/>
  <c r="I1078" i="5"/>
  <c r="J1093" i="5"/>
  <c r="I1093" i="5"/>
  <c r="H1093" i="5"/>
  <c r="X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X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AB1178" i="5"/>
  <c r="F1210" i="5"/>
  <c r="AB1210" i="5"/>
  <c r="I1241" i="5"/>
  <c r="F1242" i="5"/>
  <c r="AB1242" i="5"/>
  <c r="X1357"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X1265" i="5"/>
  <c r="R1265" i="5"/>
  <c r="X1269" i="5"/>
  <c r="R1269" i="5"/>
  <c r="R1273" i="5"/>
  <c r="R1277" i="5"/>
  <c r="X1281" i="5"/>
  <c r="R1281" i="5"/>
  <c r="R1289" i="5"/>
  <c r="R1293" i="5"/>
  <c r="R1301" i="5"/>
  <c r="X1305"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X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X1573" i="5"/>
  <c r="R1573" i="5"/>
  <c r="J1573" i="5"/>
  <c r="R1577" i="5"/>
  <c r="R1581" i="5"/>
  <c r="J1581" i="5"/>
  <c r="R1585" i="5"/>
  <c r="J1585" i="5"/>
  <c r="R1589" i="5"/>
  <c r="J1589" i="5"/>
  <c r="R1597" i="5"/>
  <c r="J1597" i="5"/>
  <c r="X1601" i="5"/>
  <c r="R1601" i="5"/>
  <c r="J1601"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X1793"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X1897" i="5"/>
  <c r="AB1897" i="5"/>
  <c r="X1905"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X2337" i="5"/>
  <c r="S2388" i="5"/>
  <c r="S2268" i="5"/>
  <c r="S2275" i="5"/>
  <c r="S2282" i="5"/>
  <c r="X2297"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G16" i="6"/>
  <c r="H16" i="6"/>
  <c r="B19" i="6"/>
  <c r="A38" i="2"/>
  <c r="J4" i="5"/>
  <c r="B41" i="4"/>
  <c r="B71" i="4" s="1"/>
  <c r="A52"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I5" i="6"/>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55" i="4" s="1"/>
  <c r="B44" i="4"/>
  <c r="A29" i="6" s="1"/>
  <c r="B49" i="4"/>
  <c r="A33" i="6" s="1"/>
  <c r="B85" i="4"/>
  <c r="A60" i="6" s="1"/>
  <c r="A4" i="5"/>
  <c r="I4" i="5"/>
  <c r="I14" i="6"/>
  <c r="C14" i="6" s="1"/>
  <c r="I15" i="6"/>
  <c r="C15" i="6" s="1"/>
  <c r="I16" i="6"/>
  <c r="C16" i="6" s="1"/>
  <c r="I17" i="6"/>
  <c r="C17" i="6" s="1"/>
  <c r="J24" i="6"/>
  <c r="I25" i="6"/>
  <c r="C25" i="6" s="1"/>
  <c r="J36" i="6"/>
  <c r="I37" i="6"/>
  <c r="C37" i="6" s="1"/>
  <c r="J44" i="6"/>
  <c r="I45" i="6"/>
  <c r="J52" i="6"/>
  <c r="J62" i="6"/>
  <c r="I63" i="6"/>
  <c r="C63" i="6" s="1"/>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21" i="5"/>
  <c r="X149" i="5"/>
  <c r="S532" i="5"/>
  <c r="S356" i="5"/>
  <c r="X353" i="5"/>
  <c r="S343" i="5"/>
  <c r="X325" i="5"/>
  <c r="X138" i="5"/>
  <c r="S315" i="5"/>
  <c r="X253" i="5"/>
  <c r="X317" i="5"/>
  <c r="X357" i="5"/>
  <c r="S357" i="5"/>
  <c r="S383" i="5"/>
  <c r="X44" i="5"/>
  <c r="X345" i="5"/>
  <c r="X285" i="5"/>
  <c r="X249"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X1329" i="5"/>
  <c r="I1095" i="5"/>
  <c r="X1633"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c r="J306" i="5"/>
  <c r="J2417" i="5"/>
  <c r="J2160" i="5"/>
  <c r="F1876" i="5"/>
  <c r="R1770" i="5"/>
  <c r="R1700" i="5"/>
  <c r="X1577" i="5"/>
  <c r="I1696" i="5"/>
  <c r="I1672" i="5"/>
  <c r="F1126" i="5"/>
  <c r="F875" i="5"/>
  <c r="R888" i="5"/>
  <c r="X829" i="5"/>
  <c r="F783" i="5"/>
  <c r="R757" i="5"/>
  <c r="I588" i="5"/>
  <c r="R431" i="5"/>
  <c r="J435" i="5"/>
  <c r="F102" i="5"/>
  <c r="X232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s="1"/>
  <c r="H45" i="6" s="1"/>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R2479" i="5"/>
  <c r="H2479" i="5"/>
  <c r="F2479" i="5"/>
  <c r="F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X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65" i="4"/>
  <c r="A47" i="6" s="1"/>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X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S597" i="5"/>
  <c r="X505" i="5"/>
  <c r="S599" i="5"/>
  <c r="S611" i="5"/>
  <c r="S601" i="5"/>
  <c r="X521" i="5"/>
  <c r="X565" i="5"/>
  <c r="S600" i="5"/>
  <c r="X569" i="5"/>
  <c r="X553" i="5"/>
  <c r="S382" i="5"/>
  <c r="X469" i="5"/>
  <c r="X529" i="5"/>
  <c r="X305" i="5"/>
  <c r="X297" i="5"/>
  <c r="S533" i="5"/>
  <c r="X513" i="5"/>
  <c r="X609" i="5"/>
  <c r="X561" i="5"/>
  <c r="S355" i="5"/>
  <c r="S602" i="5"/>
  <c r="X497" i="5"/>
  <c r="X549" i="5"/>
  <c r="S603" i="5"/>
  <c r="X605" i="5"/>
  <c r="S605" i="5"/>
  <c r="S607" i="5"/>
  <c r="X426" i="5"/>
  <c r="X489" i="5"/>
  <c r="X501" i="5"/>
  <c r="X556" i="5"/>
  <c r="S314" i="5"/>
  <c r="X593" i="5"/>
  <c r="H39" i="6"/>
  <c r="D39" i="6"/>
  <c r="H26" i="6"/>
  <c r="H24" i="6"/>
  <c r="H35" i="6"/>
  <c r="D35" i="6"/>
  <c r="H40" i="6"/>
  <c r="D40" i="6"/>
  <c r="H46" i="6"/>
  <c r="D46" i="6"/>
  <c r="H31" i="6"/>
  <c r="D29" i="6"/>
  <c r="H30" i="6"/>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s="1"/>
  <c r="D68" i="6" s="1"/>
  <c r="D34" i="6"/>
  <c r="D31" i="6"/>
  <c r="D30" i="6"/>
  <c r="D32" i="6"/>
  <c r="G66" i="6"/>
  <c r="H66" i="6" s="1"/>
  <c r="D66" i="6" s="1"/>
  <c r="G67" i="6"/>
  <c r="H67" i="6" s="1"/>
  <c r="G65" i="6"/>
  <c r="H65" i="6" s="1"/>
  <c r="C65" i="6" s="1"/>
  <c r="D60" i="6"/>
  <c r="D58" i="6"/>
  <c r="D63" i="6"/>
  <c r="D62" i="6"/>
  <c r="D54" i="6"/>
  <c r="D57" i="6"/>
  <c r="F56" i="6"/>
  <c r="H56" i="6"/>
  <c r="H55" i="6"/>
  <c r="D59" i="6"/>
  <c r="D55" i="6"/>
  <c r="D56" i="6"/>
  <c r="T20" i="5"/>
  <c r="S7" i="5"/>
  <c r="S14" i="5"/>
  <c r="S10" i="5"/>
  <c r="S13" i="5"/>
  <c r="S16" i="5"/>
  <c r="S9" i="5"/>
  <c r="S17" i="5"/>
  <c r="S11" i="5"/>
  <c r="S18" i="5"/>
  <c r="S12" i="5"/>
  <c r="S8" i="5"/>
  <c r="S6" i="5"/>
  <c r="S15" i="5"/>
  <c r="G64" i="6" a="1"/>
  <c r="S5" i="5"/>
  <c r="C4" i="6" l="1"/>
  <c r="F6" i="6"/>
  <c r="H6" i="6" s="1"/>
  <c r="D6" i="6" s="1"/>
  <c r="G5" i="6"/>
  <c r="H5" i="6" s="1"/>
  <c r="D5" i="6" s="1"/>
  <c r="B56" i="4"/>
  <c r="A39" i="6" s="1"/>
  <c r="B70" i="4"/>
  <c r="A51" i="6" s="1"/>
  <c r="C12" i="6"/>
  <c r="B64" i="4"/>
  <c r="A46" i="6" s="1"/>
  <c r="B52" i="4"/>
  <c r="A36" i="6" s="1"/>
  <c r="A24" i="6"/>
  <c r="A26" i="6"/>
  <c r="A15" i="6"/>
  <c r="G67" i="4"/>
  <c r="A14" i="6"/>
  <c r="C67" i="6"/>
  <c r="D67" i="6"/>
  <c r="G31" i="4"/>
  <c r="D65" i="6"/>
  <c r="G61" i="4"/>
  <c r="C68" i="6"/>
  <c r="A25" i="6"/>
  <c r="A17" i="6"/>
  <c r="G49" i="4"/>
  <c r="C66" i="6"/>
  <c r="G69" i="6" a="1"/>
  <c r="G69" i="6" s="1"/>
  <c r="H69" i="6" s="1"/>
  <c r="D49" i="4"/>
  <c r="D43" i="4"/>
  <c r="D67" i="4"/>
  <c r="D31" i="4"/>
  <c r="D37" i="4"/>
  <c r="D74" i="4"/>
  <c r="G43" i="4"/>
  <c r="G37" i="4"/>
  <c r="G74" i="4"/>
  <c r="B62" i="4"/>
  <c r="A44" i="6" s="1"/>
  <c r="D45" i="6"/>
  <c r="C45" i="6"/>
  <c r="B50" i="4"/>
  <c r="A34" i="6" s="1"/>
  <c r="D55" i="4"/>
  <c r="G64" i="6"/>
  <c r="C69" i="6"/>
  <c r="B63" i="4"/>
  <c r="A45" i="6" s="1"/>
  <c r="B34" i="4"/>
  <c r="A21" i="6" s="1"/>
  <c r="A27" i="6"/>
  <c r="B69" i="4"/>
  <c r="A50" i="6" s="1"/>
  <c r="B53" i="4"/>
  <c r="A37" i="6" s="1"/>
  <c r="B59" i="4"/>
  <c r="A42" i="6" s="1"/>
  <c r="B51" i="4"/>
  <c r="A35" i="6" s="1"/>
  <c r="T17" i="5"/>
  <c r="T10" i="5"/>
  <c r="T18" i="5"/>
  <c r="T13" i="5"/>
  <c r="T15" i="5"/>
  <c r="T5" i="5"/>
  <c r="T14" i="5"/>
  <c r="T16" i="5"/>
  <c r="T7" i="5"/>
  <c r="T12" i="5"/>
  <c r="T8" i="5"/>
  <c r="T11" i="5"/>
  <c r="T9" i="5"/>
  <c r="T6" i="5"/>
  <c r="C6" i="6" l="1"/>
  <c r="C5" i="6"/>
  <c r="B64" i="6"/>
  <c r="H64" i="6"/>
  <c r="H70" i="6" l="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<sst xmlns="http://schemas.openxmlformats.org/spreadsheetml/2006/main" count="22562" uniqueCount="15875">
  <si>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</si>
  <si>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</si>
  <si>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</si>
  <si>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</si>
  <si>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</si>
  <si>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</si>
  <si>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</si>
  <si>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</si>
  <si>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</si>
  <si>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</si>
  <si>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</si>
  <si>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</si>
  <si>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</si>
  <si>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</si>
  <si>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</si>
  <si>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</si>
  <si>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</si>
  <si>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</si>
  <si>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</si>
  <si>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</si>
  <si>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</si>
  <si>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</si>
  <si>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</si>
  <si>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</si>
  <si>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</si>
  <si>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</si>
  <si>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</si>
  <si>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</si>
  <si>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</si>
  <si>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</si>
  <si>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</si>
  <si>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</si>
  <si>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</si>
  <si>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</si>
  <si>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</si>
  <si>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</si>
  <si>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</si>
  <si>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</si>
  <si>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</si>
  <si>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</si>
  <si>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</si>
  <si>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</si>
  <si>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</si>
  <si>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</si>
  <si>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</si>
  <si>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</si>
  <si>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</si>
  <si>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</si>
  <si>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</si>
  <si>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</si>
  <si>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</si>
  <si>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</si>
  <si>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</si>
  <si>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</si>
  <si>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</si>
  <si>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</si>
  <si>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</si>
  <si>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</si>
  <si>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</si>
  <si>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</si>
  <si>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</si>
  <si>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</si>
  <si>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</si>
  <si>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</si>
  <si>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</si>
  <si>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</si>
  <si>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</si>
  <si>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</si>
  <si>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</si>
  <si>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</si>
  <si>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</si>
  <si>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</si>
  <si>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</si>
  <si>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</si>
  <si>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</si>
  <si>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</si>
  <si>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</si>
  <si>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</si>
  <si>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</si>
  <si>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</si>
  <si>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</si>
  <si>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</si>
  <si>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</si>
  <si>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</si>
  <si>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</si>
  <si>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</si>
  <si>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</si>
  <si>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</si>
  <si>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</si>
  <si>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</si>
  <si>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</si>
  <si>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</si>
  <si>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</si>
  <si>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</si>
  <si>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</si>
  <si>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</si>
  <si>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</si>
  <si>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</si>
  <si>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</si>
  <si>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</si>
  <si>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</si>
  <si>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</si>
  <si>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</si>
  <si>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</si>
  <si>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</si>
  <si>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</si>
  <si>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</si>
  <si>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</si>
  <si>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</si>
  <si>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</si>
  <si>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</si>
  <si>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</si>
  <si>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</si>
  <si>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</si>
  <si>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</si>
  <si>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</si>
  <si>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</si>
  <si>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</si>
  <si>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</si>
  <si>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</si>
  <si>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</si>
  <si>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</si>
  <si>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</si>
  <si>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</si>
  <si>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</si>
  <si>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</si>
  <si>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</si>
  <si>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</si>
  <si>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</si>
  <si>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</si>
  <si>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</si>
  <si>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</si>
  <si>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</si>
  <si>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</si>
  <si>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</si>
  <si>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</si>
  <si>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</si>
  <si>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</si>
  <si>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</si>
  <si>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</si>
  <si>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</si>
  <si>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</si>
  <si>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</si>
  <si>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</si>
  <si>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</si>
  <si>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</si>
  <si>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</si>
  <si>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</si>
  <si>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</si>
  <si>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</si>
  <si>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</si>
  <si>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</si>
  <si>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</si>
  <si>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</si>
  <si>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</si>
  <si>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</si>
  <si>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</si>
  <si>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</si>
  <si>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</si>
  <si>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</si>
  <si>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</si>
  <si>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</si>
  <si>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</si>
  <si>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</si>
  <si>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</si>
  <si>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</si>
  <si>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</si>
  <si>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</si>
  <si>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</si>
  <si>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</si>
  <si>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</si>
  <si>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</si>
  <si>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</si>
  <si>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</si>
  <si>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</si>
  <si>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</si>
  <si>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</si>
  <si>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</si>
  <si>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</si>
  <si>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</si>
  <si>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</si>
  <si>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</si>
  <si>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</si>
  <si>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</si>
  <si>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</si>
  <si>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</si>
  <si>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</si>
  <si>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</si>
  <si>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</si>
  <si>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</si>
  <si>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</si>
  <si>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</si>
  <si>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</si>
  <si>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</si>
  <si>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</si>
  <si>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</si>
  <si>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</si>
  <si>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</si>
  <si>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</si>
  <si>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</si>
  <si>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</si>
  <si>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</si>
  <si>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</si>
  <si>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</si>
  <si>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</si>
  <si>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</si>
  <si>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</si>
  <si>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</si>
  <si>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</si>
  <si>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</si>
  <si>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</si>
  <si>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</si>
  <si>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</si>
  <si>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</si>
  <si>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</si>
  <si>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</si>
  <si>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</si>
  <si>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</si>
  <si>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</si>
  <si>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</si>
  <si>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</si>
  <si>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</si>
  <si>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</si>
  <si>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</si>
  <si>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</si>
  <si>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</si>
  <si>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</si>
  <si>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</si>
  <si>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</si>
  <si>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</si>
  <si>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</si>
  <si>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</si>
  <si>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</si>
  <si>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</si>
  <si>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</si>
  <si>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</si>
  <si>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</si>
  <si>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</si>
  <si>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</si>
  <si>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</si>
  <si>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</si>
  <si>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</si>
  <si>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</si>
  <si>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</si>
  <si>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</si>
  <si>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</si>
  <si>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</si>
  <si>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</si>
  <si>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</si>
  <si>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</si>
  <si>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</si>
  <si>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</si>
  <si>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</si>
  <si>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</si>
  <si>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</si>
  <si>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</si>
  <si>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</si>
  <si>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</si>
  <si>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</si>
  <si>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</si>
  <si>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</si>
  <si>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</si>
  <si>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</si>
  <si>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</si>
  <si>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</si>
  <si>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</si>
  <si>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</si>
  <si>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</si>
  <si>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</si>
  <si>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</si>
  <si>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</si>
  <si>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</si>
  <si>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</si>
  <si>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</si>
  <si>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</si>
  <si>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</si>
  <si>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</si>
  <si>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</si>
  <si>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</si>
  <si>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</si>
  <si>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</si>
  <si>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</si>
  <si>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</si>
  <si>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</si>
  <si>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</si>
  <si>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</si>
  <si>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</si>
  <si>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</si>
  <si>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</si>
  <si>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</si>
  <si>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</si>
  <si>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</si>
  <si>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</si>
  <si>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</si>
  <si>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</si>
  <si>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</si>
  <si>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</si>
  <si>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</si>
  <si>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</si>
  <si>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</si>
  <si>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</si>
  <si>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</si>
  <si>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</si>
  <si>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</si>
  <si>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</si>
  <si>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</si>
  <si>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</si>
  <si>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</si>
  <si>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</si>
  <si>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</si>
  <si>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</si>
  <si>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</si>
  <si>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</si>
  <si>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</si>
  <si>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</si>
  <si>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</si>
  <si>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</si>
  <si>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</si>
  <si>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</si>
  <si>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</si>
  <si>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</si>
  <si>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</si>
  <si>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</si>
  <si>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</si>
  <si>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</si>
  <si>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</si>
  <si>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</si>
  <si>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</si>
  <si>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</si>
  <si>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</si>
  <si>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</si>
  <si>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</si>
  <si>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</si>
  <si>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</si>
  <si>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</si>
  <si>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</si>
  <si>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</si>
  <si>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</si>
  <si>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</si>
  <si>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</si>
  <si>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</si>
  <si>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</si>
  <si>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</si>
  <si>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</si>
  <si>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</si>
  <si>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</si>
  <si>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</si>
  <si>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</si>
  <si>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</si>
  <si>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</si>
  <si>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</si>
  <si>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</si>
  <si>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</si>
  <si>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</si>
  <si>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</si>
  <si>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</si>
  <si>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</si>
  <si>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</si>
  <si>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</si>
  <si>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</si>
  <si>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</si>
  <si>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</si>
  <si>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</si>
  <si>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</si>
  <si>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</si>
  <si>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</si>
  <si>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</si>
  <si>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</si>
  <si>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</si>
  <si>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</si>
  <si>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</si>
  <si>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</si>
  <si>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</si>
  <si>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</si>
  <si>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</si>
  <si>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</si>
  <si>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</si>
  <si>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</si>
  <si>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</si>
  <si>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</si>
  <si>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</si>
  <si>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</si>
  <si>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</si>
  <si>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</si>
  <si>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</si>
  <si>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</si>
  <si>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</si>
  <si>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</si>
  <si>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</si>
  <si>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</si>
  <si>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</si>
  <si>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</si>
  <si>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</si>
  <si>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</si>
  <si>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</si>
  <si>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</si>
  <si>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</si>
  <si>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</si>
  <si>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</si>
  <si>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</si>
  <si>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</si>
  <si>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</si>
  <si>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</si>
  <si>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</si>
  <si>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</si>
  <si>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</si>
  <si>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</si>
  <si>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</si>
  <si>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</si>
  <si>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</si>
  <si>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</si>
  <si>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</si>
  <si>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</si>
  <si>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</si>
  <si>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</si>
  <si>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</si>
  <si>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</si>
  <si>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</si>
  <si>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</si>
  <si>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</si>
  <si>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</si>
  <si>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</si>
  <si>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</si>
  <si>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</si>
  <si>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</si>
  <si>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</si>
  <si>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</si>
  <si>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</si>
  <si>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</si>
  <si>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</si>
  <si>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</si>
  <si>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</si>
  <si>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</si>
  <si>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</si>
  <si>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</si>
  <si>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</si>
  <si>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</si>
  <si>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</si>
  <si>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</si>
  <si>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</si>
  <si>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</si>
  <si>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</si>
  <si>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</si>
  <si>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</si>
  <si>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</si>
  <si>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</si>
  <si>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</si>
  <si>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</si>
  <si>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</si>
  <si>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</si>
  <si>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</si>
  <si>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</si>
  <si>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</si>
  <si>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</si>
  <si>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</si>
  <si>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</si>
  <si>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</si>
  <si>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</si>
  <si>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</si>
  <si>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</si>
  <si>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</si>
  <si>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</si>
  <si>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</si>
  <si>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</si>
  <si>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</si>
  <si>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</si>
  <si>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</si>
  <si>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</si>
  <si>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</si>
  <si>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</si>
  <si>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</si>
  <si>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</si>
  <si>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</si>
  <si>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</si>
  <si>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</si>
  <si>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</si>
  <si>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</si>
  <si>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</si>
  <si>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</si>
  <si>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</si>
  <si>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</si>
  <si>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</si>
  <si>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</si>
  <si>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</si>
  <si>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</si>
  <si>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</si>
  <si>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</si>
  <si>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</si>
  <si>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</si>
  <si>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</si>
  <si>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</si>
  <si>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</si>
  <si>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</si>
  <si>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</si>
  <si>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</si>
  <si>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</si>
  <si>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</si>
  <si>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</si>
  <si>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</si>
  <si>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</si>
  <si>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</si>
  <si>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</si>
  <si>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</si>
  <si>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</si>
  <si>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</si>
  <si>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</si>
  <si>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</si>
  <si>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</si>
  <si>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</si>
  <si>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</si>
  <si>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</si>
  <si>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</si>
  <si>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</si>
  <si>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</si>
  <si>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</si>
  <si>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</si>
  <si>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</si>
  <si>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</si>
  <si>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</si>
  <si>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</si>
  <si>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</si>
  <si>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</si>
  <si>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</si>
  <si>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</si>
  <si>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</si>
  <si>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</si>
  <si>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</si>
  <si>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</si>
  <si>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</si>
  <si>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</si>
  <si>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</si>
  <si>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</si>
  <si>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</si>
  <si>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</si>
  <si>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</si>
  <si>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</si>
  <si>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</si>
  <si>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</si>
  <si>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</si>
  <si>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</si>
  <si>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</si>
  <si>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</si>
  <si>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</si>
  <si>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</si>
  <si>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</si>
  <si>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</si>
  <si>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</si>
  <si>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</si>
  <si>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</si>
  <si>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</si>
  <si>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</si>
  <si>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</si>
  <si>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</si>
  <si>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</si>
  <si>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</si>
  <si>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</si>
  <si>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</si>
  <si>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</si>
  <si>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</si>
  <si>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</si>
  <si>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</si>
  <si>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</si>
  <si>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</si>
  <si>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</si>
  <si>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</si>
  <si>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</si>
  <si>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</si>
  <si>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</si>
  <si>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</si>
  <si>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</si>
  <si>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</si>
  <si>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</si>
  <si>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</si>
  <si>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</si>
  <si>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</si>
  <si>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</si>
  <si>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</si>
  <si>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</si>
  <si>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</si>
  <si>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</si>
  <si>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</si>
  <si>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</si>
  <si>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</si>
  <si>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</si>
  <si>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</si>
  <si>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</si>
  <si>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</si>
  <si>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</si>
  <si>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</si>
  <si>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</si>
  <si>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</si>
  <si>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</si>
  <si>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</si>
  <si>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</si>
  <si>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</si>
  <si>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</si>
  <si>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</si>
  <si>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</si>
  <si>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</si>
  <si>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</si>
  <si>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</si>
  <si>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</si>
  <si>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</si>
  <si>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</si>
  <si>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</si>
  <si>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</si>
  <si>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</si>
  <si>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</si>
  <si>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</si>
  <si>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</si>
  <si>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</si>
  <si>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</si>
  <si>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</si>
  <si>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</si>
  <si>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</si>
  <si>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</si>
  <si>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</si>
  <si>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</si>
  <si>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</si>
  <si>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</si>
  <si>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</si>
  <si>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</si>
  <si>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</si>
  <si>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</si>
  <si>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</si>
  <si>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</si>
  <si>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</si>
  <si>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</si>
  <si>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</si>
  <si>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</si>
  <si>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</si>
  <si>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</si>
  <si>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</si>
  <si>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</si>
  <si>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</si>
  <si>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</si>
  <si>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</si>
  <si>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</si>
  <si>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</si>
  <si>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</si>
  <si>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</si>
  <si>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</si>
  <si>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</si>
  <si>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</si>
  <si>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</si>
  <si>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</si>
  <si>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</si>
  <si>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</si>
  <si>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</si>
  <si>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</si>
  <si>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</si>
  <si>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</si>
  <si>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</si>
  <si>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</si>
  <si>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</si>
  <si>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</si>
  <si>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</si>
  <si>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</si>
  <si>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</si>
  <si>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</si>
  <si>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</si>
  <si>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</si>
  <si>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</si>
  <si>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</si>
  <si>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</si>
  <si>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</si>
  <si>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</si>
  <si>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</si>
  <si>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</si>
  <si>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</si>
  <si>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</si>
  <si>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</si>
  <si>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</si>
  <si>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</si>
  <si>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</si>
  <si>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</si>
  <si>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</si>
  <si>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</si>
  <si>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</si>
  <si>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</si>
  <si>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</si>
  <si>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</si>
  <si>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</si>
  <si>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</si>
  <si>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</si>
  <si>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</si>
  <si>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</si>
  <si>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</si>
  <si>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</si>
  <si>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</si>
  <si>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</si>
  <si>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</si>
  <si>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</si>
  <si>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</si>
  <si>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</si>
  <si>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</si>
  <si>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</si>
  <si>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</si>
  <si>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</si>
  <si>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</si>
  <si>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</si>
  <si>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</si>
  <si>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</si>
  <si>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</si>
  <si>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</si>
  <si>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</si>
  <si>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</si>
  <si>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</si>
  <si>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</si>
  <si>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</si>
  <si>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</si>
  <si>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</si>
  <si>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</si>
  <si>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</si>
  <si>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</si>
  <si>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</si>
  <si>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</si>
  <si>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</si>
  <si>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</si>
  <si>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</si>
  <si>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</si>
  <si>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</si>
  <si>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</si>
  <si>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</si>
  <si>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</si>
  <si>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</si>
  <si>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</si>
  <si>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</si>
  <si>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</si>
  <si>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</si>
  <si>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</si>
  <si>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</si>
  <si>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</si>
  <si>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</si>
  <si>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</si>
  <si>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</si>
  <si>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</si>
  <si>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</si>
  <si>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</si>
  <si>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</si>
  <si>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</si>
  <si>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</si>
  <si>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</si>
  <si>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</si>
  <si>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</si>
  <si>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</si>
  <si>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</si>
  <si>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</si>
  <si>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</si>
  <si>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</si>
  <si>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</si>
  <si>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</si>
  <si>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</si>
  <si>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</si>
  <si>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</si>
  <si>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</si>
  <si>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</si>
  <si>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</si>
  <si>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</si>
  <si>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</si>
  <si>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</si>
  <si>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</si>
  <si>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</si>
  <si>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</si>
  <si>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</si>
  <si>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</si>
  <si>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</si>
  <si>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</si>
  <si>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</si>
  <si>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</si>
  <si>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</si>
  <si>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</si>
  <si>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</si>
  <si>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</si>
  <si>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</si>
  <si>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</si>
  <si>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</si>
  <si>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</si>
  <si>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</si>
  <si>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</si>
  <si>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</si>
  <si>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</si>
  <si>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</si>
  <si>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</si>
  <si>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</si>
  <si>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</si>
  <si>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</si>
  <si>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</si>
  <si>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</si>
  <si>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</si>
  <si>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</si>
  <si>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</si>
  <si>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</si>
  <si>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</si>
  <si>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</si>
  <si>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</si>
  <si>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</si>
  <si>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</si>
  <si>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</si>
  <si>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</si>
  <si>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</si>
  <si>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</si>
  <si>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</si>
  <si>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</si>
  <si>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</si>
  <si>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</si>
  <si>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</si>
  <si>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</si>
  <si>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</si>
  <si>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</si>
  <si>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</si>
  <si>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</si>
  <si>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</si>
  <si>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</si>
  <si>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</si>
  <si>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</si>
  <si>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</si>
  <si>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</si>
  <si>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</si>
  <si>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</si>
  <si>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</si>
  <si>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</si>
  <si>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</si>
  <si>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</si>
  <si>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</si>
  <si>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</si>
  <si>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</si>
  <si>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</si>
  <si>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</si>
  <si>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</si>
  <si>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</si>
  <si>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</si>
  <si>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</si>
  <si>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</si>
  <si>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</si>
  <si>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</si>
  <si>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</si>
  <si>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</si>
  <si>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</si>
  <si>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</si>
  <si>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</si>
  <si>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</si>
  <si>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</si>
  <si>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</si>
  <si>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</si>
  <si>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</si>
  <si>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</si>
  <si>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</si>
  <si>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</si>
  <si>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</si>
  <si>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</si>
  <si>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</si>
  <si>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</si>
  <si>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</si>
  <si>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</si>
  <si>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</si>
  <si>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</si>
  <si>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</si>
  <si>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</si>
  <si>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</si>
  <si>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</si>
  <si>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</si>
  <si>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</si>
  <si>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</si>
  <si>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</si>
  <si>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</si>
  <si>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</si>
  <si>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</si>
  <si>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</si>
  <si>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</si>
  <si>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</si>
  <si>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</si>
  <si>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</si>
  <si>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</si>
  <si>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</si>
  <si>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</si>
  <si>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</si>
  <si>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</si>
  <si>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</si>
  <si>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</si>
  <si>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</si>
  <si>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</si>
  <si>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</si>
  <si>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</si>
  <si>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</si>
  <si>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</si>
  <si>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</si>
  <si>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</si>
  <si>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</si>
  <si>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</si>
  <si>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</si>
  <si>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</si>
  <si>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</si>
  <si>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</si>
  <si>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</si>
  <si>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</si>
  <si>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</si>
  <si>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</si>
  <si>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</si>
  <si>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</si>
  <si>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</si>
  <si>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</si>
  <si>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</si>
  <si>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</si>
  <si>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</si>
  <si>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</si>
  <si>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</si>
  <si>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</si>
  <si>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</si>
  <si>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</si>
  <si>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</si>
  <si>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</si>
  <si>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</si>
  <si>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</si>
  <si>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</si>
  <si>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</si>
  <si>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</si>
  <si>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</si>
  <si>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</si>
  <si>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</si>
  <si>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</si>
  <si>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</si>
  <si>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</si>
  <si>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</si>
  <si>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</si>
  <si>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</si>
  <si>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</si>
  <si>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</si>
  <si>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</si>
  <si>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</si>
  <si>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</si>
  <si>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</si>
  <si>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</si>
  <si>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</si>
  <si>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</si>
  <si>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</si>
  <si>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</si>
  <si>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</si>
  <si>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</si>
  <si>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</si>
  <si>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</si>
  <si>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</si>
  <si>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</si>
  <si>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</si>
  <si>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</si>
  <si>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</si>
  <si>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</si>
  <si>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</si>
  <si>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</si>
  <si>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</si>
  <si>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</si>
  <si>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</si>
  <si>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</si>
  <si>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</si>
  <si>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</si>
  <si>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</si>
  <si>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</si>
  <si>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</si>
  <si>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</si>
  <si>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</si>
  <si>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</si>
  <si>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</si>
  <si>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</si>
  <si>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</si>
  <si>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</si>
  <si>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</si>
  <si>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</si>
  <si>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</si>
  <si>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</si>
  <si>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</si>
  <si>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</si>
  <si>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</si>
  <si>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</si>
  <si>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</si>
  <si>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</si>
  <si>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</si>
  <si>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</si>
  <si>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</si>
  <si>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</si>
  <si>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</si>
  <si>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</si>
  <si>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</si>
  <si>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</si>
  <si>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</si>
  <si>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</si>
  <si>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</si>
  <si>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</si>
  <si>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</si>
  <si>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</si>
  <si>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</si>
  <si>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</si>
  <si>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</si>
  <si>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</si>
  <si>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</si>
  <si>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</si>
  <si>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</si>
  <si>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</si>
  <si>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</si>
  <si>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</si>
  <si>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</si>
  <si>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</si>
  <si>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</si>
  <si>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</si>
  <si>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</si>
  <si>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</si>
  <si>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</si>
  <si>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</si>
  <si>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</si>
  <si>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</si>
  <si>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</si>
  <si>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</si>
  <si>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</si>
  <si>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</si>
  <si>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</si>
  <si>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</si>
  <si>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</si>
  <si>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</si>
  <si>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</si>
  <si>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</si>
  <si>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</si>
  <si>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</si>
  <si>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</si>
  <si>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</si>
  <si>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</si>
  <si>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</si>
  <si>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</si>
  <si>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</si>
  <si>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</si>
  <si>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</si>
  <si>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</si>
  <si>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</si>
  <si>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</si>
  <si>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</si>
  <si>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</si>
  <si>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</si>
  <si>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</si>
  <si>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</si>
  <si>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</si>
  <si>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</si>
  <si>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</si>
  <si>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</si>
  <si>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</si>
  <si>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</si>
  <si>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</si>
  <si>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</si>
  <si>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</si>
  <si>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</si>
  <si>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</si>
  <si>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</si>
  <si>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</si>
  <si>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</si>
  <si>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</si>
  <si>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</si>
  <si>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</si>
  <si>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</si>
  <si>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</si>
  <si>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</si>
  <si>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</si>
  <si>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</si>
  <si>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</si>
  <si>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</si>
  <si>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</si>
  <si>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</si>
  <si>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</si>
  <si>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</si>
  <si>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</si>
  <si>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</si>
  <si>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</si>
  <si>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</si>
  <si>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</si>
  <si>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</si>
  <si>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</si>
  <si>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</si>
  <si>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</si>
  <si>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</si>
  <si>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</si>
  <si>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</si>
  <si>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</si>
  <si>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</si>
  <si>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</si>
  <si>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</si>
  <si>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</si>
  <si>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</si>
  <si>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</si>
  <si>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</si>
  <si>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</si>
  <si>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</si>
  <si>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</si>
  <si>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</si>
  <si>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</si>
  <si>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</si>
  <si>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</si>
  <si>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</si>
  <si>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</si>
  <si>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</si>
  <si>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</si>
  <si>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</si>
  <si>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</si>
  <si>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</si>
  <si>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</si>
  <si>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</si>
  <si>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</si>
  <si>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</si>
  <si>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</si>
  <si>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</si>
  <si>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</si>
  <si>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</si>
  <si>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</si>
  <si>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</si>
  <si>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</si>
  <si>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</si>
  <si>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</si>
  <si>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</si>
  <si>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</si>
  <si>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</si>
  <si>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</si>
  <si>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</si>
  <si>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</si>
  <si>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</si>
  <si>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</si>
  <si>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</si>
  <si>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</si>
  <si>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</si>
  <si>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</si>
  <si>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</si>
  <si>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</si>
  <si>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</si>
  <si>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</si>
  <si>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</si>
  <si>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</si>
  <si>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</si>
  <si>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</si>
  <si>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</si>
  <si>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</si>
  <si>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</si>
  <si>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</si>
  <si>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</si>
  <si>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</si>
  <si>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</si>
  <si>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</si>
  <si>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</si>
  <si>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</si>
  <si>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</si>
  <si>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</si>
  <si>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</si>
  <si>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</si>
  <si>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</si>
  <si>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</si>
  <si>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</si>
  <si>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</si>
  <si>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</si>
  <si>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</si>
  <si>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</si>
  <si>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</si>
  <si>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</si>
  <si>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</si>
  <si>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</si>
  <si>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</si>
  <si>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</si>
  <si>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</si>
  <si>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</si>
  <si>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</si>
  <si>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</si>
  <si>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</si>
  <si>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</si>
  <si>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</si>
  <si>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</si>
  <si>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</si>
  <si>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</si>
  <si>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</si>
  <si>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</si>
  <si>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</si>
  <si>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</si>
  <si>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</si>
  <si>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</si>
  <si>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</si>
  <si>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</si>
  <si>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</si>
  <si>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</si>
  <si>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</si>
  <si>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</si>
  <si>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</si>
  <si>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</si>
  <si>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</si>
  <si>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</si>
  <si>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</si>
  <si>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</si>
  <si>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</si>
  <si>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</si>
  <si>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</si>
  <si>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</si>
  <si>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</si>
  <si>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</si>
  <si>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</si>
  <si>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</si>
  <si>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</si>
  <si>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</si>
  <si>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</si>
  <si>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</si>
  <si>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</si>
  <si>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</si>
  <si>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</si>
  <si>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</si>
  <si>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</si>
  <si>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</si>
  <si>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</si>
  <si>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</si>
  <si>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</si>
  <si>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</si>
  <si>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</si>
  <si>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</si>
  <si>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</si>
  <si>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</si>
  <si>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</si>
  <si>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</si>
  <si>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</si>
  <si>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</si>
  <si>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</si>
  <si>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</si>
  <si>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</si>
  <si>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</si>
  <si>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</si>
  <si>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</si>
  <si>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</si>
  <si>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</si>
  <si>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</si>
  <si>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</si>
  <si>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</si>
  <si>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</si>
  <si>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</si>
  <si>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</si>
  <si>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</si>
  <si>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</si>
  <si>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</si>
  <si>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</si>
  <si>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</si>
  <si>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</si>
  <si>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</si>
  <si>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</si>
  <si>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</si>
  <si>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</si>
  <si>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</si>
  <si>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</si>
  <si>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</si>
  <si>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</si>
  <si>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</si>
  <si>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</si>
  <si>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</si>
  <si>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</si>
  <si>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</si>
  <si>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</si>
  <si>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</si>
  <si>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</si>
  <si>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</si>
  <si>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</si>
  <si>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</si>
  <si>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</si>
  <si>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</si>
  <si>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</si>
  <si>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</si>
  <si>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</si>
  <si>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</si>
  <si>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</si>
  <si>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</si>
  <si>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</si>
  <si>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</si>
  <si>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</si>
  <si>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</si>
  <si>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</si>
  <si>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</si>
  <si>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</si>
  <si>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</si>
  <si>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</si>
  <si>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</si>
  <si>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</si>
  <si>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</si>
  <si>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</si>
  <si>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</si>
  <si>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</si>
  <si>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</si>
  <si>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</si>
  <si>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</si>
  <si>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</si>
  <si>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</si>
  <si>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</si>
  <si>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</si>
  <si>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</si>
  <si>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</si>
  <si>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</si>
  <si>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</si>
  <si>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</si>
  <si>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</si>
  <si>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</si>
  <si>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</si>
  <si>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</si>
  <si>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</si>
  <si>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</si>
  <si>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</si>
  <si>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</si>
  <si>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</si>
  <si>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</si>
  <si>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</si>
  <si>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</si>
  <si>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</si>
  <si>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</si>
  <si>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</si>
  <si>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</si>
  <si>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</si>
  <si>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</si>
  <si>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</si>
  <si>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</si>
  <si>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</si>
  <si>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</si>
  <si>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</si>
  <si>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</si>
  <si>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</si>
  <si>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</si>
  <si>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</si>
  <si>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</si>
  <si>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</si>
  <si>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</si>
  <si>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</si>
  <si>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</si>
  <si>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</si>
  <si>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</si>
  <si>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</si>
  <si>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</si>
  <si>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</si>
  <si>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</si>
  <si>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</si>
  <si>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</si>
  <si>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</si>
  <si>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</si>
  <si>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</si>
  <si>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</si>
  <si>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</si>
  <si>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</si>
  <si>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</si>
  <si>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</si>
  <si>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</si>
  <si>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</si>
  <si>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</si>
  <si>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</si>
  <si>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</si>
  <si>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</si>
  <si>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</si>
  <si>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</si>
  <si>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</si>
  <si>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</si>
  <si>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</si>
  <si>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</si>
  <si>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</si>
  <si>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</si>
  <si>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</si>
  <si>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</si>
  <si>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</si>
  <si>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</si>
  <si>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</si>
  <si>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</si>
  <si>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</si>
  <si>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</si>
  <si>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</si>
  <si>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</si>
  <si>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</si>
  <si>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</si>
  <si>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</si>
  <si>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</si>
  <si>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</si>
  <si>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</si>
  <si>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</si>
  <si>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</si>
  <si>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</si>
  <si>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</si>
  <si>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</si>
  <si>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</si>
  <si>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</si>
  <si>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</si>
  <si>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</si>
  <si>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</si>
  <si>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</si>
  <si>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</si>
  <si>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</si>
  <si>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</si>
  <si>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</si>
  <si>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</si>
  <si>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</si>
  <si>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</si>
  <si>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</si>
  <si>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</si>
  <si>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</si>
  <si>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</si>
  <si>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</si>
  <si>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</si>
  <si>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</si>
  <si>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</si>
  <si>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</si>
  <si>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</si>
  <si>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</si>
  <si>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</si>
  <si>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</si>
  <si>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</si>
  <si>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</si>
  <si>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</si>
  <si>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</si>
  <si>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</si>
  <si>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</si>
  <si>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</si>
  <si>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</si>
  <si>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</si>
  <si>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</si>
  <si>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</si>
  <si>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</si>
  <si>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</si>
  <si>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</si>
  <si>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</si>
  <si>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</si>
  <si>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</si>
  <si>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</si>
  <si>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</si>
  <si>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</si>
  <si>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</si>
  <si>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</si>
  <si>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</si>
  <si>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</si>
  <si>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</si>
  <si>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</si>
  <si>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</si>
  <si>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</si>
  <si>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</si>
  <si>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</si>
  <si>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</si>
  <si>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</si>
  <si>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</si>
  <si>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</si>
  <si>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</si>
  <si>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</si>
  <si>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</si>
  <si>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</si>
  <si>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</si>
  <si>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</si>
  <si>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</si>
  <si>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</si>
  <si>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</si>
  <si>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</si>
  <si>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</si>
  <si>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</si>
  <si>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</si>
  <si>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</si>
  <si>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</si>
  <si>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</si>
  <si>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</si>
  <si>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</si>
  <si>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</si>
  <si>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</si>
  <si>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</si>
  <si>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</si>
  <si>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</si>
  <si>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</si>
  <si>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</si>
  <si>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</si>
  <si>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</si>
  <si>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</si>
  <si>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</si>
  <si>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</si>
  <si>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</si>
  <si>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</si>
  <si>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</si>
  <si>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</si>
  <si>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</si>
  <si>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</si>
  <si>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</si>
  <si>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</si>
  <si>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</si>
  <si>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</si>
  <si>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</si>
  <si>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</si>
  <si>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</si>
  <si>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</si>
  <si>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</si>
  <si>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</si>
  <si>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</si>
  <si>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</si>
  <si>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</si>
  <si>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</si>
  <si>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</si>
  <si>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</si>
  <si>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</si>
  <si>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</si>
  <si>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</si>
  <si>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</si>
  <si>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</si>
  <si>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</si>
  <si>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</si>
  <si>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</si>
  <si>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</si>
  <si>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</si>
  <si>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</si>
  <si>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</si>
  <si>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</si>
  <si>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</si>
  <si>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</si>
  <si>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</si>
  <si>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</si>
  <si>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</si>
  <si>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</si>
  <si>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</si>
  <si>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</si>
  <si>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</si>
  <si>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</si>
  <si>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</si>
  <si>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</si>
  <si>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</si>
  <si>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</si>
  <si>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</si>
  <si>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</si>
  <si>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</si>
  <si>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</si>
  <si>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</si>
  <si>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</si>
  <si>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</si>
  <si>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</si>
  <si>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</si>
  <si>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</si>
  <si>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</si>
  <si>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</si>
  <si>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</si>
  <si>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</si>
  <si>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</si>
  <si>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</si>
  <si>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</si>
  <si>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</si>
  <si>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</si>
  <si>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</si>
  <si>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</si>
  <si>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</si>
  <si>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</si>
  <si>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</si>
  <si>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</si>
  <si>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</si>
  <si>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</si>
  <si>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</si>
  <si>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</si>
  <si>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</si>
  <si>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</si>
  <si>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</si>
  <si>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</si>
  <si>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</si>
  <si>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</si>
  <si>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</si>
  <si>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</si>
  <si>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</si>
  <si>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</si>
  <si>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</si>
  <si>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</si>
  <si>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</si>
  <si>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</si>
  <si>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</si>
  <si>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</si>
  <si>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</si>
  <si>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</si>
  <si>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</si>
  <si>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</si>
  <si>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</si>
  <si>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</si>
  <si>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</si>
  <si>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</si>
  <si>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</si>
  <si>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</si>
  <si>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</si>
  <si>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</si>
  <si>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</si>
  <si>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</si>
  <si>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</si>
  <si>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</si>
  <si>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</si>
  <si>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</si>
  <si>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</si>
  <si>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</si>
  <si>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</si>
  <si>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</si>
  <si>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</si>
  <si>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</si>
  <si>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</si>
  <si>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</si>
  <si>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</si>
  <si>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</si>
  <si>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</si>
  <si>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</si>
  <si>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</si>
  <si>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</si>
  <si>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</si>
  <si>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</si>
  <si>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</si>
  <si>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</si>
  <si>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</si>
  <si>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</si>
  <si>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</si>
  <si>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</si>
  <si>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</si>
  <si>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</si>
  <si>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</si>
  <si>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</si>
  <si>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</si>
  <si>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</si>
  <si>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</si>
  <si>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</si>
  <si>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</si>
  <si>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</si>
  <si>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</si>
  <si>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</si>
  <si>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</si>
  <si>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</si>
  <si>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</si>
  <si>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</si>
  <si>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</si>
  <si>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</si>
  <si>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</si>
  <si>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</si>
  <si>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</si>
  <si>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</si>
  <si>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</si>
  <si>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</si>
  <si>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</si>
  <si>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</si>
  <si>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</si>
  <si>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</si>
  <si>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</si>
  <si>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</si>
  <si>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</si>
  <si>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</si>
  <si>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</si>
  <si>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</si>
  <si>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</si>
  <si>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</si>
  <si>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</si>
  <si>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</si>
  <si>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</si>
  <si>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</si>
  <si>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</si>
  <si>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</si>
  <si>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</si>
  <si>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</si>
  <si>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</si>
  <si>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</si>
  <si>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</si>
  <si>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</si>
  <si>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</si>
  <si>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</si>
  <si>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</si>
  <si>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</si>
  <si>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</si>
  <si>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</si>
  <si>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</si>
  <si>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</si>
  <si>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</si>
  <si>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</si>
  <si>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</si>
  <si>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</si>
  <si>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</si>
  <si>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</si>
  <si>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</si>
  <si>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</si>
  <si>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</si>
  <si>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</si>
  <si>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</si>
  <si>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</si>
  <si>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</si>
  <si>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</si>
  <si>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</si>
  <si>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</si>
  <si>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</si>
  <si>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</si>
  <si>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</si>
  <si>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</si>
  <si>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</si>
  <si>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</si>
  <si>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</si>
  <si>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</si>
  <si>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</si>
  <si>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</si>
  <si>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</si>
  <si>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</si>
  <si>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</si>
  <si>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</si>
  <si>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</si>
  <si>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</si>
  <si>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</si>
  <si>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</si>
  <si>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</si>
  <si>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</si>
  <si>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</si>
  <si>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</si>
  <si>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</si>
  <si>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</si>
  <si>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</si>
  <si>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</si>
  <si>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</si>
  <si>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</si>
  <si>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</si>
  <si>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</si>
  <si>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</si>
  <si>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</si>
  <si>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</si>
  <si>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</si>
  <si>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</si>
  <si>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</si>
  <si>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</si>
  <si>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</si>
  <si>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</si>
  <si>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</si>
  <si>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</si>
  <si>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</si>
  <si>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</si>
  <si>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</si>
  <si>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</si>
  <si>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</si>
  <si>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</si>
  <si>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</si>
  <si>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</si>
  <si>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</si>
  <si>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</si>
  <si>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</si>
  <si>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</si>
  <si>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</si>
  <si>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</si>
  <si>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</si>
  <si>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</si>
  <si>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</si>
  <si>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</si>
  <si>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</si>
  <si>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</si>
  <si>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</si>
  <si>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</si>
  <si>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</si>
  <si>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</si>
  <si>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</si>
  <si>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</si>
  <si>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</si>
  <si>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</si>
  <si>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</si>
  <si>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</si>
  <si>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</si>
  <si>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</si>
  <si>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</si>
  <si>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</si>
  <si>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</si>
  <si>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</si>
  <si>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</si>
  <si>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</si>
  <si>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</si>
  <si>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</si>
  <si>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</si>
  <si>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</si>
  <si>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</si>
  <si>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</si>
  <si>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</si>
  <si>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</si>
  <si>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</si>
  <si>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</si>
  <si>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</si>
  <si>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</si>
  <si>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</si>
  <si>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</si>
  <si>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</si>
  <si>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</si>
  <si>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</si>
  <si>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</si>
  <si>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</si>
  <si>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</si>
  <si>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</si>
  <si>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</si>
  <si>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</si>
  <si>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</si>
  <si>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</si>
  <si>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</si>
  <si>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</si>
  <si>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</si>
  <si>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</si>
  <si>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</si>
  <si>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</si>
  <si>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</si>
  <si>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</si>
  <si>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</si>
  <si>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</si>
  <si>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</si>
  <si>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</si>
  <si>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</si>
  <si>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</si>
  <si>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</si>
  <si>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</si>
  <si>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</si>
  <si>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</si>
  <si>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</si>
  <si>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</si>
  <si>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</si>
  <si>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</si>
  <si>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</si>
  <si>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</si>
  <si>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</si>
  <si>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</si>
  <si>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</si>
  <si>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</si>
  <si>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</si>
  <si>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</si>
  <si>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</si>
  <si>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</si>
  <si>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</si>
  <si>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</si>
  <si>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</si>
  <si>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</si>
  <si>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</si>
  <si>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</si>
  <si>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</si>
  <si>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</si>
  <si>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</si>
  <si>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</si>
  <si>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</si>
  <si>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</si>
  <si>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</si>
  <si>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</si>
  <si>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</si>
  <si>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</si>
  <si>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</si>
  <si>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</si>
  <si>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</si>
  <si>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</si>
  <si>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</si>
  <si>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</si>
  <si>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</si>
  <si>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</si>
  <si>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</si>
  <si>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</si>
  <si>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</si>
  <si>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</si>
  <si>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</si>
  <si>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</si>
  <si>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</si>
  <si>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</si>
  <si>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</si>
  <si>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</si>
  <si>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</si>
  <si>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</si>
  <si>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</si>
  <si>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</si>
  <si>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</si>
  <si>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</si>
  <si>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</si>
  <si>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</si>
  <si>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</si>
  <si>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</si>
  <si>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</si>
  <si>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</si>
  <si>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</si>
  <si>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</si>
  <si>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</si>
  <si>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</si>
  <si>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</si>
  <si>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</si>
  <si>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</si>
  <si>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</si>
  <si>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</si>
  <si>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</si>
  <si>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</si>
  <si>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</si>
  <si>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</si>
  <si>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</si>
  <si>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</si>
  <si>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</si>
  <si>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</si>
  <si>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</si>
  <si>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</si>
  <si>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</si>
  <si>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</si>
  <si>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</si>
  <si>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</si>
  <si>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</si>
  <si>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</si>
  <si>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</si>
  <si>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</si>
  <si>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</si>
  <si>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</si>
  <si>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</si>
  <si>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</si>
  <si>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</si>
  <si>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</si>
  <si>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</si>
  <si>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</si>
  <si>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</si>
  <si>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</si>
  <si>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</si>
  <si>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</si>
  <si>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</si>
  <si>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</si>
  <si>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</si>
  <si>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</si>
  <si>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</si>
  <si>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</si>
  <si>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</si>
  <si>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</si>
  <si>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</si>
  <si>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</si>
  <si>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</si>
  <si>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</si>
  <si>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</si>
  <si>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</si>
  <si>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</si>
  <si>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</si>
  <si>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</si>
  <si>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</si>
  <si>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</si>
  <si>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</si>
  <si>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</si>
  <si>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</si>
  <si>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</si>
  <si>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</si>
  <si>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</si>
  <si>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</si>
  <si>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</si>
  <si>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</si>
  <si>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</si>
  <si>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</si>
  <si>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</si>
  <si>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</si>
  <si>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</si>
  <si>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</si>
  <si>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</si>
  <si>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</si>
  <si>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</si>
  <si>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</si>
  <si>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</si>
  <si>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</si>
  <si>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</si>
  <si>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</si>
  <si>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</si>
  <si>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</si>
  <si>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</si>
  <si>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</si>
  <si>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</si>
  <si>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</si>
  <si>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</si>
  <si>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</si>
  <si>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</si>
  <si>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</si>
  <si>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</si>
  <si>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</si>
  <si>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</si>
  <si>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</si>
  <si>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</si>
  <si>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</si>
  <si>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</si>
  <si>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</si>
  <si>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</si>
  <si>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</si>
  <si>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</si>
  <si>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</si>
  <si>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</si>
  <si>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</si>
  <si>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</si>
  <si>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</si>
  <si>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</si>
  <si>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</si>
  <si>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</si>
  <si>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</si>
  <si>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</si>
  <si>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</si>
  <si>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</si>
  <si>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</si>
  <si>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</si>
  <si>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</si>
  <si>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</si>
  <si>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</si>
  <si>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</si>
  <si>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</si>
  <si>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</si>
  <si>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</si>
  <si>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</si>
  <si>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</si>
  <si>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</si>
  <si>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</si>
  <si>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</si>
  <si>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</si>
  <si>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</si>
  <si>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</si>
  <si>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</si>
  <si>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</si>
  <si>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</si>
  <si>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</si>
  <si>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</si>
  <si>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</si>
  <si>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</si>
  <si>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</si>
  <si>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</si>
  <si>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</si>
  <si>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</si>
  <si>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</si>
  <si>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</si>
  <si>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</si>
  <si>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</si>
  <si>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</si>
  <si>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</si>
  <si>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</si>
  <si>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</si>
  <si>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</si>
  <si>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</si>
  <si>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</si>
  <si>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</si>
  <si>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</si>
  <si>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</si>
  <si>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</si>
  <si>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</si>
  <si>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</si>
  <si>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</si>
  <si>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</si>
  <si>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</si>
  <si>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</si>
  <si>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</si>
  <si>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</si>
  <si>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</si>
  <si>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</si>
  <si>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</si>
  <si>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</si>
  <si>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</si>
  <si>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</si>
  <si>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</si>
  <si>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</si>
  <si>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</si>
  <si>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</si>
  <si>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</si>
  <si>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</si>
  <si>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</si>
  <si>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</si>
  <si>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</si>
  <si>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</si>
  <si>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</si>
  <si>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</si>
  <si>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</si>
  <si>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</si>
  <si>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</si>
  <si>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</si>
  <si>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</si>
  <si>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</si>
  <si>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</si>
  <si>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</si>
  <si>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</si>
  <si>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</si>
  <si>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</si>
  <si>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</si>
  <si>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</si>
  <si>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</si>
  <si>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</si>
  <si>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</si>
  <si>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</si>
  <si>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</si>
  <si>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</si>
  <si>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</si>
  <si>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</si>
  <si>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</si>
  <si>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</si>
  <si>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</si>
  <si>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</si>
  <si>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</si>
  <si>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</si>
  <si>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</si>
  <si>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</si>
  <si>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</si>
  <si>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</si>
  <si>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</si>
  <si>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</si>
  <si>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</si>
  <si>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</si>
  <si>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</si>
  <si>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</si>
  <si>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</si>
  <si>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</si>
  <si>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</si>
  <si>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</si>
  <si>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</si>
  <si>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</si>
  <si>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</si>
  <si>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</si>
  <si>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</si>
  <si>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</si>
  <si>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</si>
  <si>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</si>
  <si>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</si>
  <si>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</si>
  <si>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</si>
  <si>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</si>
  <si>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</si>
  <si>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</si>
  <si>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</si>
  <si>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</si>
  <si>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</si>
  <si>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</si>
  <si>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</si>
  <si>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</si>
  <si>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</si>
  <si>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</si>
  <si>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</si>
  <si>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</si>
  <si>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</si>
  <si>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</si>
  <si>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</si>
  <si>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</si>
  <si>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</si>
  <si>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</si>
  <si>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</si>
  <si>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</si>
  <si>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</si>
  <si>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</si>
  <si>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</si>
  <si>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</si>
  <si>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</si>
  <si>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</si>
  <si>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</si>
  <si>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</si>
  <si>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</si>
  <si>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</si>
  <si>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</si>
  <si>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</si>
  <si>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</si>
  <si>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</si>
  <si>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</si>
  <si>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</si>
  <si>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</si>
  <si>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</si>
  <si>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</si>
  <si>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</si>
  <si>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</si>
  <si>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</si>
  <si>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</si>
  <si>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</si>
  <si>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</si>
  <si>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</si>
  <si>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</si>
  <si>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</si>
  <si>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</si>
  <si>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</si>
  <si>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</si>
  <si>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</si>
  <si>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</si>
  <si>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</si>
  <si>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</si>
  <si>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</si>
  <si>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</si>
  <si>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</si>
  <si>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</si>
  <si>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</si>
  <si>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</si>
  <si>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</si>
  <si>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</si>
  <si>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</si>
  <si>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</si>
  <si>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</si>
  <si>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</si>
  <si>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</si>
  <si>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</si>
  <si>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</si>
  <si>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</si>
  <si>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</si>
  <si>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</si>
  <si>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</si>
  <si>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</si>
  <si>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</si>
  <si>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</si>
  <si>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</si>
  <si>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</si>
  <si>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</si>
  <si>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</si>
  <si>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</si>
  <si>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</si>
  <si>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</si>
  <si>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</si>
  <si>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</si>
  <si>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</si>
  <si>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</si>
  <si>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</si>
  <si>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</si>
  <si>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</si>
  <si>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</si>
  <si>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</si>
  <si>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</si>
  <si>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</si>
  <si>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</si>
  <si>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</si>
  <si>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</si>
  <si>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</si>
  <si>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</si>
  <si>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</si>
  <si>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</si>
  <si>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</si>
  <si>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</si>
  <si>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</si>
  <si>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</si>
  <si>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</si>
  <si>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</si>
  <si>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</si>
  <si>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</si>
  <si>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</si>
  <si>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</si>
  <si>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</si>
  <si>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</si>
  <si>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</si>
  <si>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</si>
  <si>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</si>
  <si>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</si>
  <si>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</si>
  <si>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</si>
  <si>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</si>
  <si>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</si>
  <si>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</si>
  <si>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</si>
  <si>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</si>
  <si>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</si>
  <si>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</si>
  <si>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</si>
  <si>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</si>
  <si>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</si>
  <si>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</si>
  <si>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</si>
  <si>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</si>
  <si>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</si>
  <si>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</si>
  <si>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</si>
  <si>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</si>
  <si>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</si>
  <si>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</si>
  <si>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</si>
  <si>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</si>
  <si>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</si>
  <si>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</si>
  <si>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</si>
  <si>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</si>
  <si>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</si>
  <si>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</si>
  <si>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</si>
  <si>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</si>
  <si>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</si>
  <si>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</si>
  <si>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</si>
  <si>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</si>
  <si>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</si>
  <si>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</si>
  <si>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</si>
  <si>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</si>
  <si>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</si>
  <si>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</si>
  <si>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</si>
  <si>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</si>
  <si>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</si>
  <si>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</si>
  <si>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</si>
  <si>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</si>
  <si>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</si>
  <si>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</si>
  <si>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</si>
  <si>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</si>
  <si>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</si>
  <si>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</si>
  <si>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</si>
  <si>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</si>
  <si>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</si>
  <si>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</si>
  <si>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</si>
  <si>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</si>
  <si>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</si>
  <si>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</si>
  <si>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</si>
  <si>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</si>
  <si>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</si>
  <si>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</si>
  <si>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</si>
  <si>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</si>
  <si>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</si>
  <si>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</si>
  <si>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</si>
  <si>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</si>
  <si>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</si>
  <si>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</si>
  <si>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</si>
  <si>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</si>
  <si>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</si>
  <si>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</si>
  <si>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</si>
  <si>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</si>
  <si>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</si>
  <si>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</si>
  <si>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</si>
  <si>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</si>
  <si>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</si>
  <si>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</si>
  <si>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</si>
  <si>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</si>
  <si>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</si>
  <si>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</si>
  <si>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</si>
  <si>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</si>
  <si>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</si>
  <si>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</si>
  <si>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</si>
  <si>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</si>
  <si>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</si>
  <si>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</si>
  <si>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</si>
  <si>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</si>
  <si>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</si>
  <si>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</si>
  <si>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</si>
  <si>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</si>
  <si>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</si>
  <si>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</si>
  <si>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</si>
  <si>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</si>
  <si>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</si>
  <si>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</si>
  <si>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</si>
  <si>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</si>
  <si>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</si>
  <si>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</si>
  <si>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</si>
  <si>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</si>
  <si>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</si>
  <si>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</si>
  <si>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</si>
  <si>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</si>
  <si>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</si>
  <si>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</si>
  <si>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</si>
  <si>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</si>
  <si>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</si>
  <si>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</si>
  <si>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</si>
  <si>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</si>
  <si>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</si>
  <si>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</si>
  <si>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</si>
  <si>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</si>
  <si>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</si>
  <si>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</si>
  <si>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</si>
  <si>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</si>
  <si>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</si>
  <si>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</si>
  <si>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</si>
  <si>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</si>
  <si>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</si>
  <si>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</si>
  <si>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</si>
  <si>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</si>
  <si>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</si>
  <si>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</si>
  <si>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</si>
  <si>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</si>
  <si>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</si>
  <si>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</si>
  <si>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</si>
  <si>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</si>
  <si>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</si>
  <si>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</si>
  <si>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</si>
  <si>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</si>
  <si>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</si>
  <si>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</si>
  <si>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</si>
  <si>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</si>
  <si>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</si>
  <si>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</si>
  <si>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</si>
  <si>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</si>
  <si>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</si>
  <si>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</si>
  <si>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</si>
  <si>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</si>
  <si>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</si>
  <si>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</si>
  <si>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</si>
  <si>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</si>
  <si>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</si>
  <si>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</si>
  <si>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</si>
  <si>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</si>
  <si>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</si>
  <si>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</si>
  <si>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</si>
  <si>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</si>
  <si>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</si>
  <si>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</si>
  <si>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</si>
  <si>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</si>
  <si>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</si>
  <si>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</si>
  <si>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</si>
  <si>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</si>
  <si>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</si>
  <si>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</si>
  <si>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</si>
  <si>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</si>
  <si>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</si>
  <si>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</si>
  <si>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</si>
  <si>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</si>
  <si>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</si>
  <si>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</si>
  <si>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</si>
  <si>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</si>
  <si>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</si>
  <si>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</si>
  <si>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</si>
  <si>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</si>
  <si>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</si>
  <si>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</si>
  <si>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</si>
  <si>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</si>
  <si>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</si>
  <si>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</si>
  <si>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</si>
  <si>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</si>
  <si>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</si>
  <si>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</si>
  <si>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</si>
  <si>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</si>
  <si>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</si>
  <si>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</si>
  <si>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</si>
  <si>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</si>
  <si>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</si>
  <si>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</si>
  <si>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</si>
  <si>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</si>
  <si>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</si>
  <si>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</si>
  <si>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</si>
  <si>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</si>
  <si>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</si>
  <si>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</si>
  <si>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</si>
  <si>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</si>
  <si>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</si>
  <si>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</si>
  <si>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</si>
  <si>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</si>
  <si>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</si>
  <si>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</si>
  <si>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</si>
  <si>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</si>
  <si>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</si>
  <si>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</si>
  <si>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</si>
  <si>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</si>
  <si>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</si>
  <si>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</si>
  <si>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</si>
  <si>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</si>
  <si>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</si>
  <si>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</si>
  <si>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</si>
  <si>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</si>
  <si>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</si>
  <si>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</si>
  <si>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</si>
  <si>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</si>
  <si>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</si>
  <si>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</si>
  <si>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</si>
  <si>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</si>
  <si>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</si>
  <si>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</si>
  <si>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</si>
  <si>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</si>
  <si>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</si>
  <si>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</si>
  <si>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</si>
  <si>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</si>
  <si>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</si>
  <si>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</si>
  <si>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</si>
  <si>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</si>
  <si>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</si>
  <si>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</si>
  <si>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</si>
  <si>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</si>
  <si>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</si>
  <si>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</si>
  <si>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</si>
  <si>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</si>
  <si>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</si>
  <si>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</si>
  <si>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</si>
  <si>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</si>
  <si>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</si>
  <si>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</si>
  <si>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</si>
  <si>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</si>
  <si>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</si>
  <si>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</si>
  <si>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</si>
  <si>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</si>
  <si>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</si>
  <si>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</si>
  <si>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</si>
  <si>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</si>
  <si>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</si>
  <si>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</si>
  <si>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</si>
  <si>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</si>
  <si>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</si>
  <si>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</si>
  <si>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</si>
  <si>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</si>
  <si>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</si>
  <si>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</si>
  <si>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</si>
  <si>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</si>
  <si>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</si>
  <si>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</si>
  <si>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</si>
  <si>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</si>
  <si>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</si>
  <si>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</si>
  <si>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</si>
  <si>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</si>
  <si>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</si>
  <si>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</si>
  <si>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</si>
  <si>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</si>
  <si>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</si>
  <si>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</si>
  <si>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</si>
  <si>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</si>
  <si>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</si>
  <si>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</si>
  <si>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</si>
  <si>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</si>
  <si>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</si>
  <si>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</si>
  <si>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</si>
  <si>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</si>
  <si>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</si>
  <si>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</si>
  <si>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</si>
  <si>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</si>
  <si>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</si>
  <si>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</si>
  <si>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</si>
  <si>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</si>
  <si>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</si>
  <si>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</si>
  <si>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</si>
  <si>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</si>
  <si>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</si>
  <si>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</si>
  <si>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</si>
  <si>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</si>
  <si>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</si>
  <si>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</si>
  <si>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</si>
  <si>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</si>
  <si>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</si>
  <si>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</si>
  <si>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</si>
  <si>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</si>
  <si>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</si>
  <si>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</si>
  <si>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</si>
  <si>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</si>
  <si>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</si>
  <si>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</si>
  <si>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</si>
  <si>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</si>
  <si>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</si>
  <si>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</si>
  <si>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</si>
  <si>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</si>
  <si>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</si>
  <si>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</si>
  <si>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</si>
  <si>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</si>
  <si>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</si>
  <si>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</si>
  <si>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</si>
  <si>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</si>
  <si>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</si>
  <si>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</si>
  <si>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</si>
  <si>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</si>
  <si>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</si>
  <si>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</si>
  <si>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</si>
  <si>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</si>
  <si>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</si>
  <si>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</si>
  <si>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</si>
  <si>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</si>
  <si>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</si>
  <si>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</si>
  <si>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</si>
  <si>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</si>
  <si>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</si>
  <si>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</si>
  <si>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</si>
  <si>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</si>
  <si>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</si>
  <si>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</si>
  <si>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</si>
  <si>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</si>
  <si>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</si>
  <si>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</si>
  <si>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</si>
  <si>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</si>
  <si>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</si>
  <si>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</si>
  <si>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</si>
  <si>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</si>
  <si>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</si>
  <si>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</si>
  <si>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</si>
  <si>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</si>
  <si>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</si>
  <si>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</si>
  <si>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</si>
  <si>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</si>
  <si>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</si>
  <si>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</si>
  <si>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</si>
  <si>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</si>
  <si>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</si>
  <si>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</si>
  <si>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</si>
  <si>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</si>
  <si>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</si>
  <si>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</si>
  <si>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</si>
  <si>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</si>
  <si>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</si>
  <si>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</si>
  <si>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</si>
  <si>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</si>
  <si>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</si>
  <si>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</si>
  <si>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</si>
  <si>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</si>
  <si>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</si>
  <si>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</si>
  <si>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</si>
  <si>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</si>
  <si>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</si>
  <si>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</si>
  <si>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</si>
  <si>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</si>
  <si>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</si>
  <si>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</si>
  <si>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</si>
  <si>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</si>
  <si>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</si>
  <si>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</si>
  <si>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</si>
  <si>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</si>
  <si>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</si>
  <si>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</si>
  <si>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</si>
  <si>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</si>
  <si>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</si>
  <si>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</si>
  <si>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</si>
  <si>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</si>
  <si>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</si>
  <si>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</si>
  <si>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</si>
  <si>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</si>
  <si>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</si>
  <si>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</si>
  <si>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</si>
  <si>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</si>
  <si>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</si>
  <si>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</si>
  <si>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</si>
  <si>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</si>
  <si>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</si>
  <si>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</si>
  <si>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</si>
  <si>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</si>
  <si>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</si>
  <si>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</si>
  <si>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</si>
  <si>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</si>
  <si>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</si>
  <si>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</si>
  <si>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</si>
  <si>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</si>
  <si>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</si>
  <si>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</si>
  <si>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</si>
  <si>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</si>
  <si>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</si>
  <si>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</si>
  <si>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</si>
  <si>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</si>
  <si>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</si>
  <si>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</si>
  <si>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</si>
  <si>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</si>
  <si>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</si>
  <si>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</si>
  <si>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</si>
  <si>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</si>
  <si>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</si>
  <si>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</si>
  <si>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</si>
  <si>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</si>
  <si>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</si>
  <si>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</si>
  <si>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</si>
  <si>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</si>
  <si>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</si>
  <si>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</si>
  <si>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</si>
  <si>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</si>
  <si>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</si>
  <si>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</si>
  <si>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</si>
  <si>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</si>
  <si>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</si>
  <si>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</si>
  <si>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</si>
  <si>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</si>
  <si>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</si>
  <si>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</si>
  <si>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</si>
  <si>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</si>
  <si>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</si>
  <si>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</si>
  <si>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</si>
  <si>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</si>
  <si>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</si>
  <si>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</si>
  <si>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</si>
  <si>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</si>
  <si>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</si>
  <si>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</si>
  <si>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</si>
  <si>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</si>
  <si>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</si>
  <si>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</si>
  <si>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</si>
  <si>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</si>
  <si>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</si>
  <si>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</si>
  <si>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</si>
  <si>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</si>
  <si>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</si>
  <si>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</si>
  <si>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</si>
  <si>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</si>
  <si>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</si>
  <si>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</si>
  <si>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</si>
  <si>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</si>
  <si>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</si>
  <si>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</si>
  <si>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</si>
  <si>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</si>
  <si>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</si>
  <si>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</si>
  <si>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</si>
  <si>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</si>
  <si>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</si>
  <si>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</si>
  <si>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</si>
  <si>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</si>
  <si>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</si>
  <si>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</si>
  <si>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</si>
  <si>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</si>
  <si>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</si>
  <si>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</si>
  <si>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</si>
  <si>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</si>
  <si>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</si>
  <si>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</si>
  <si>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</si>
  <si>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</si>
  <si>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</si>
  <si>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</si>
  <si>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</si>
  <si>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</si>
  <si>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</si>
  <si>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</si>
  <si>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</si>
  <si>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</si>
  <si>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</si>
  <si>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</si>
  <si>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</si>
  <si>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</si>
  <si>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</si>
  <si>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</si>
  <si>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</si>
  <si>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</si>
  <si>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</si>
  <si>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</si>
  <si>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</si>
  <si>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</si>
  <si>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</si>
  <si>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</si>
  <si>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</si>
  <si>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</si>
  <si>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</si>
  <si>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</si>
  <si>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</si>
  <si>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</si>
  <si>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</si>
  <si>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</si>
  <si>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</si>
  <si>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</si>
  <si>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</si>
  <si>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</si>
  <si>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</si>
  <si>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</si>
  <si>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</si>
  <si>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</si>
  <si>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</si>
  <si>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</si>
  <si>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</si>
  <si>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</si>
  <si>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</si>
  <si>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</si>
  <si>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</si>
  <si>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</si>
  <si>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</si>
  <si>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</si>
  <si>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</si>
  <si>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</si>
  <si>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</si>
  <si>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</si>
  <si>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</si>
  <si>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</si>
  <si>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</si>
  <si>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</si>
  <si>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</si>
  <si>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</si>
  <si>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</si>
  <si>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</si>
  <si>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</si>
  <si>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</si>
  <si>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</si>
  <si>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</si>
  <si>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</si>
  <si>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</si>
  <si>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</si>
  <si>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</si>
  <si>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</si>
  <si>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</si>
  <si>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</si>
  <si>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</si>
  <si>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</si>
  <si>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</si>
  <si>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</si>
  <si>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</si>
  <si>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</si>
  <si>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</si>
  <si>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</si>
  <si>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</si>
  <si>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</si>
  <si>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</si>
  <si>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</si>
  <si>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</si>
  <si>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</si>
  <si>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</si>
  <si>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</si>
  <si>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</si>
  <si>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</si>
  <si>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</si>
  <si>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</si>
  <si>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</si>
  <si>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</si>
  <si>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</si>
  <si>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</si>
  <si>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</si>
  <si>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</si>
  <si>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</si>
  <si>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</si>
  <si>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</si>
  <si>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</si>
  <si>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</si>
  <si>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</si>
  <si>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</si>
  <si>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</si>
  <si>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</si>
  <si>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</si>
  <si>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</si>
  <si>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</si>
  <si>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</si>
  <si>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</si>
  <si>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</si>
  <si>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</si>
  <si>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</si>
  <si>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</si>
  <si>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</si>
  <si>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</si>
  <si>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</si>
  <si>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</si>
  <si>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</si>
  <si>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</si>
  <si>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</si>
  <si>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</si>
  <si>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</si>
  <si>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</si>
  <si>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</si>
  <si>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</si>
  <si>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</si>
  <si>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</si>
  <si>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</si>
  <si>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</si>
  <si>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</si>
  <si>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</si>
  <si>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</si>
  <si>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</si>
  <si>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</si>
  <si>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</si>
  <si>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</si>
  <si>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</si>
  <si>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</si>
  <si>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</si>
  <si>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</si>
  <si>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</si>
  <si>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</si>
  <si>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</si>
  <si>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</si>
  <si>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</si>
  <si>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</si>
  <si>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</si>
  <si>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</si>
  <si>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</si>
  <si>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</si>
  <si>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</si>
  <si>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</si>
  <si>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</si>
  <si>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</si>
  <si>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</si>
  <si>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</si>
  <si>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</si>
  <si>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</si>
  <si>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</si>
  <si>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</si>
  <si>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</si>
  <si>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</si>
  <si>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</si>
  <si>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</si>
  <si>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</si>
  <si>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</si>
  <si>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</si>
  <si>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</si>
  <si>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</si>
  <si>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</si>
  <si>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</si>
  <si>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</si>
  <si>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</si>
  <si>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</si>
  <si>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</si>
  <si>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</si>
  <si>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</si>
  <si>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</si>
  <si>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</si>
  <si>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</si>
  <si>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</si>
  <si>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</si>
  <si>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</si>
  <si>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</si>
  <si>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</si>
  <si>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</si>
  <si>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</si>
  <si>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</si>
  <si>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</si>
  <si>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</si>
  <si>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</si>
  <si>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</si>
  <si>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</si>
  <si>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</si>
  <si>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</si>
  <si>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</si>
  <si>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</si>
  <si>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</si>
  <si>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</si>
  <si>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</si>
  <si>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</si>
  <si>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</si>
  <si>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</si>
  <si>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</si>
  <si>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</si>
  <si>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</si>
  <si>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</si>
  <si>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</si>
  <si>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</si>
  <si>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</si>
  <si>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</si>
  <si>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</si>
  <si>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</si>
  <si>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</si>
  <si>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</si>
  <si>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</si>
  <si>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</si>
  <si>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</si>
  <si>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</si>
  <si>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</si>
  <si>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</si>
  <si>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</si>
  <si>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</si>
  <si>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</si>
  <si>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</si>
  <si>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</si>
  <si>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</si>
  <si>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</si>
  <si>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</si>
  <si>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</si>
  <si>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</si>
  <si>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</si>
  <si>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</si>
  <si>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</si>
  <si>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</si>
  <si>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</si>
  <si>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</si>
  <si>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</si>
  <si>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</si>
  <si>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</si>
  <si>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</si>
  <si>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</si>
  <si>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</si>
  <si>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</si>
  <si>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</si>
  <si>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</si>
  <si>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</si>
  <si>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</si>
  <si>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</si>
  <si>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</si>
  <si>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</si>
  <si>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</si>
  <si>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</si>
  <si>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</si>
  <si>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</si>
  <si>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</si>
  <si>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</si>
  <si>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</si>
  <si>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</si>
  <si>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</si>
  <si>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</si>
  <si>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</si>
  <si>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</si>
  <si>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</si>
  <si>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</si>
  <si>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</si>
  <si>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</si>
  <si>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</si>
  <si>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</si>
  <si>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</si>
  <si>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</si>
  <si>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</si>
  <si>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</si>
  <si>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</si>
  <si>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</si>
  <si>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</si>
  <si>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</si>
  <si>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</si>
  <si>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</si>
  <si>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</si>
  <si>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</si>
  <si>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</si>
  <si>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</si>
  <si>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</si>
  <si>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</si>
  <si>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</si>
  <si>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</si>
  <si>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</si>
  <si>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</si>
  <si>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</si>
  <si>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</si>
  <si>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</si>
  <si>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</si>
  <si>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</si>
  <si>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</si>
  <si>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</si>
  <si>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</si>
  <si>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</si>
  <si>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</si>
  <si>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</si>
  <si>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</si>
  <si>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</si>
  <si>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</si>
  <si>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</si>
  <si>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</si>
  <si>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</si>
  <si>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</si>
  <si>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</si>
  <si>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</si>
  <si>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</si>
  <si>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</si>
  <si>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</si>
  <si>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</si>
  <si>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</si>
  <si>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</si>
  <si>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</si>
  <si>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</si>
  <si>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</si>
  <si>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</si>
  <si>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</si>
  <si>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</si>
  <si>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</si>
  <si>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</si>
  <si>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</si>
  <si>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</si>
  <si>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</si>
  <si>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</si>
  <si>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</si>
  <si>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</si>
  <si>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</si>
  <si>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</si>
  <si>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</si>
  <si>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</si>
  <si>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</si>
  <si>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</si>
  <si>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</si>
  <si>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</si>
  <si>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</si>
  <si>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</si>
  <si>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</si>
  <si>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</si>
  <si>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</si>
  <si>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</si>
  <si>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</si>
  <si>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</si>
  <si>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</si>
  <si>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</si>
  <si>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</si>
  <si>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</si>
  <si>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</si>
  <si>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</si>
  <si>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</si>
  <si>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</si>
  <si>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</si>
  <si>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</si>
  <si>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</si>
  <si>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</si>
  <si>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</si>
  <si>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</si>
  <si>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</si>
  <si>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</si>
  <si>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</si>
  <si>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</si>
  <si>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</si>
  <si>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</si>
  <si>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</si>
  <si>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</si>
  <si>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</si>
  <si>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</si>
  <si>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</si>
  <si>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</si>
  <si>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</si>
  <si>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</si>
  <si>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</si>
  <si>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</si>
  <si>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</si>
  <si>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</si>
  <si>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</si>
  <si>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</si>
  <si>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</si>
  <si>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</si>
  <si>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</si>
  <si>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</si>
  <si>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</si>
  <si>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</si>
  <si>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</si>
  <si>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</si>
  <si>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</si>
  <si>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</si>
  <si>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</si>
  <si>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</si>
  <si>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</si>
  <si>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</si>
  <si>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</si>
  <si>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</si>
  <si>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</si>
  <si>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</si>
  <si>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</si>
  <si>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</si>
  <si>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</si>
  <si>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</si>
  <si>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</si>
  <si>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</si>
  <si>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</si>
  <si>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</si>
  <si>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</si>
  <si>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</si>
  <si>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</si>
  <si>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</si>
  <si>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</si>
  <si>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</si>
  <si>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</si>
  <si>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</si>
  <si>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</si>
  <si>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</si>
  <si>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</si>
  <si>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</si>
  <si>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</si>
  <si>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</si>
  <si>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</si>
  <si>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</si>
  <si>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</si>
  <si>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</si>
  <si>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</si>
  <si>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</si>
  <si>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</si>
  <si>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</si>
  <si>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</si>
  <si>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</si>
  <si>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</si>
  <si>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</si>
  <si>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</si>
  <si>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</si>
  <si>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</si>
  <si>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</si>
  <si>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</si>
  <si>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</si>
  <si>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</si>
  <si>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</si>
  <si>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</si>
  <si>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</si>
  <si>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</si>
  <si>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</si>
  <si>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</si>
  <si>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</si>
  <si>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</si>
  <si>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</si>
  <si>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</si>
  <si>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</si>
  <si>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</si>
  <si>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</si>
  <si>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</si>
  <si>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</si>
  <si>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</si>
  <si>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</si>
  <si>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</si>
  <si>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</si>
  <si>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</si>
  <si>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</si>
  <si>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</si>
  <si>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</si>
  <si>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</si>
  <si>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</si>
  <si>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</si>
  <si>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</si>
  <si>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</si>
  <si>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</si>
  <si>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</si>
  <si>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</si>
  <si>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</si>
  <si>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</si>
  <si>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</si>
  <si>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</si>
  <si>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</si>
  <si>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</si>
  <si>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</si>
  <si>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</si>
  <si>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</si>
  <si>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</si>
  <si>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</si>
  <si>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</si>
  <si>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</si>
  <si>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</si>
  <si>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</si>
  <si>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</si>
  <si>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</si>
  <si>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</si>
  <si>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</si>
  <si>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</si>
  <si>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</si>
  <si>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</si>
  <si>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</si>
  <si>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</si>
  <si>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</si>
  <si>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</si>
  <si>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</si>
  <si>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</si>
  <si>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</si>
  <si>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</si>
  <si>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</si>
  <si>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</si>
  <si>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</si>
  <si>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</si>
  <si>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</si>
  <si>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</si>
  <si>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</si>
  <si>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</si>
  <si>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</si>
  <si>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</si>
  <si>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</si>
  <si>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</si>
  <si>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</si>
  <si>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</si>
  <si>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</si>
  <si>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</si>
  <si>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</si>
  <si>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</si>
  <si>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</si>
  <si>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</si>
  <si>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</si>
  <si>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</si>
  <si>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</si>
  <si>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</si>
  <si>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</si>
  <si>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</si>
  <si>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</si>
  <si>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</si>
  <si>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</si>
  <si>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</si>
  <si>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</si>
  <si>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</si>
  <si>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</si>
  <si>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</si>
  <si>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</si>
  <si>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</si>
  <si>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</si>
  <si>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</si>
  <si>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</si>
  <si>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</si>
  <si>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</si>
  <si>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</si>
  <si>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</si>
  <si>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</si>
  <si>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</si>
  <si>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</si>
  <si>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</si>
  <si>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</si>
  <si>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</si>
  <si>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</si>
  <si>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</si>
  <si>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</si>
  <si>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</si>
  <si>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</si>
  <si>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</si>
  <si>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</si>
  <si>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</si>
  <si>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</si>
  <si>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</si>
  <si>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</si>
  <si>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</si>
  <si>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</si>
  <si>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</si>
  <si>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</si>
  <si>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</si>
  <si>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</si>
  <si>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</si>
  <si>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</si>
  <si>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</si>
  <si>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</si>
  <si>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</si>
  <si>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</si>
  <si>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</si>
  <si>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</si>
  <si>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</si>
  <si>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</si>
  <si>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</si>
  <si>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</si>
  <si>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</si>
  <si>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</si>
  <si>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</si>
  <si>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</si>
  <si>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</si>
  <si>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</si>
  <si>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</si>
  <si>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</si>
  <si>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</si>
  <si>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</si>
  <si>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</si>
  <si>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</si>
  <si>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</si>
  <si>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</si>
  <si>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</si>
  <si>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</si>
  <si>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</si>
  <si>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</si>
  <si>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</si>
  <si>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</si>
  <si>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</si>
  <si>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</si>
  <si>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</si>
  <si>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</si>
  <si>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</si>
  <si>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</si>
  <si>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</si>
  <si>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</si>
  <si>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</si>
  <si>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</si>
  <si>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</si>
  <si>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</si>
  <si>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</si>
  <si>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</si>
  <si>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</si>
  <si>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</si>
  <si>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</si>
  <si>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</si>
  <si>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</si>
  <si>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</si>
  <si>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</si>
  <si>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</si>
  <si>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</si>
  <si>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</si>
  <si>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</si>
  <si>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</si>
  <si>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</si>
  <si>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</si>
  <si>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</si>
  <si>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</si>
  <si>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</si>
  <si>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</si>
  <si>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</si>
  <si>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</si>
  <si>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</si>
  <si>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</si>
  <si>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</si>
  <si>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</si>
  <si>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</si>
  <si>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</si>
  <si>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</si>
  <si>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</si>
  <si>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</si>
  <si>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</si>
  <si>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</si>
  <si>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</si>
  <si>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</si>
  <si>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</si>
  <si>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</si>
  <si>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</si>
  <si>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</si>
  <si>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</si>
  <si>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</si>
  <si>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</si>
  <si>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</si>
  <si>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</si>
  <si>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</si>
  <si>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</si>
  <si>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</si>
  <si>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</si>
  <si>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</si>
  <si>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</si>
  <si>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</si>
  <si>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</si>
  <si>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</si>
  <si>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</si>
  <si>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</si>
  <si>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</si>
  <si>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</si>
  <si>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</si>
  <si>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</si>
  <si>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</si>
  <si>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</si>
  <si>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</si>
  <si>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</si>
  <si>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</si>
  <si>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</si>
  <si>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</si>
  <si>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</si>
  <si>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</si>
  <si>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</si>
  <si>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</si>
  <si>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</si>
  <si>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</si>
  <si>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</si>
  <si>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</si>
  <si>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</si>
  <si>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</si>
  <si>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</si>
  <si>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</si>
  <si>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</si>
  <si>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</si>
  <si>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</si>
  <si>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</si>
  <si>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</si>
  <si>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</si>
  <si>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</si>
  <si>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</si>
  <si>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</si>
  <si>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</si>
  <si>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</si>
  <si>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</si>
  <si>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</si>
  <si>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</si>
  <si>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</si>
  <si>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</si>
  <si>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</si>
  <si>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</si>
  <si>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</si>
  <si>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</si>
  <si>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</si>
  <si>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</si>
  <si>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</si>
  <si>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</si>
  <si>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</si>
  <si>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</si>
  <si>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</si>
  <si>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</si>
  <si>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</si>
  <si>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</si>
  <si>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</si>
  <si>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</si>
  <si>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</si>
  <si>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</si>
  <si>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</si>
  <si>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</si>
  <si>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</si>
  <si>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</si>
  <si>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</si>
  <si>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</si>
  <si>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</si>
  <si>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</si>
  <si>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</si>
  <si>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</si>
  <si>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</si>
  <si>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</si>
  <si>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</si>
  <si>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</si>
  <si>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</si>
  <si>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</si>
  <si>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</si>
  <si>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</si>
  <si>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</si>
  <si>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</si>
  <si>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</si>
  <si>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</si>
  <si>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</si>
  <si>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</si>
  <si>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</si>
  <si>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</si>
  <si>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</si>
  <si>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</si>
  <si>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</si>
  <si>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</si>
  <si>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</si>
  <si>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</si>
  <si>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</si>
  <si>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</si>
  <si>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</si>
  <si>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</si>
  <si>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</si>
  <si>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</si>
  <si>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</si>
  <si>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</si>
  <si>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</si>
  <si>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</si>
  <si>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</si>
  <si>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</si>
  <si>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</si>
  <si>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</si>
  <si>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</si>
  <si>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</si>
  <si>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</si>
  <si>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</si>
  <si>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</si>
  <si>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</si>
  <si>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</si>
  <si>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</si>
  <si>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</si>
  <si>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</si>
  <si>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</si>
  <si>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</si>
  <si>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</si>
  <si>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</si>
  <si>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</si>
  <si>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</si>
  <si>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</si>
  <si>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</si>
  <si>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</si>
  <si>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</si>
  <si>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</si>
  <si>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</si>
  <si>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</si>
  <si>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</si>
  <si>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</si>
  <si>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</si>
  <si>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</si>
  <si>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</si>
  <si>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</si>
  <si>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</si>
  <si>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</si>
  <si>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</si>
  <si>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</si>
  <si>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</si>
  <si>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</si>
  <si>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</si>
  <si>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</si>
  <si>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</si>
  <si>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</si>
  <si>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</si>
  <si>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</si>
  <si>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</si>
  <si>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</si>
  <si>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</si>
  <si>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</si>
  <si>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</si>
  <si>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</si>
  <si>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</si>
  <si>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</si>
  <si>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</si>
  <si>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</si>
  <si>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</si>
  <si>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</si>
  <si>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</si>
  <si>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</si>
  <si>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</si>
  <si>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</si>
  <si>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</si>
  <si>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</si>
  <si>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</si>
  <si>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</si>
  <si>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</si>
  <si>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</si>
  <si>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</si>
  <si>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</si>
  <si>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</si>
  <si>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</si>
  <si>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</si>
  <si>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</si>
  <si>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</si>
  <si>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</si>
  <si>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</si>
  <si>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</si>
  <si>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</si>
  <si>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</si>
  <si>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</si>
  <si>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</si>
  <si>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</si>
  <si>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</si>
  <si>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</si>
  <si>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</si>
  <si>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</si>
  <si>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</si>
  <si>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</si>
  <si>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</si>
  <si>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</si>
  <si>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</si>
  <si>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</si>
  <si>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</si>
  <si>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</si>
  <si>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</si>
  <si>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</si>
  <si>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</si>
  <si>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</si>
  <si>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</si>
  <si>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</si>
  <si>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</si>
  <si>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</si>
  <si>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</si>
  <si>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</si>
  <si>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</si>
  <si>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</si>
  <si>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</si>
  <si>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</si>
  <si>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</si>
  <si>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</si>
  <si>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</si>
  <si>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</si>
  <si>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</si>
  <si>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</si>
  <si>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</si>
  <si>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</si>
  <si>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</si>
  <si>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</si>
  <si>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</si>
  <si>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</si>
  <si>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</si>
  <si>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</si>
  <si>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</si>
  <si>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</si>
  <si>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</si>
  <si>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</si>
  <si>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</si>
  <si>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</si>
  <si>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</si>
  <si>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</si>
  <si>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</si>
  <si>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</si>
  <si>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</si>
  <si>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</si>
  <si>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</si>
  <si>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</si>
  <si>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</si>
  <si>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</si>
  <si>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</si>
  <si>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</si>
  <si>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</si>
  <si>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</si>
  <si>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</si>
  <si>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</si>
  <si>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</si>
  <si>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</si>
  <si>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</si>
  <si>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</si>
  <si>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</si>
  <si>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</si>
  <si>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</si>
  <si>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</si>
  <si>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</si>
  <si>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</si>
  <si>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</si>
  <si>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</si>
  <si>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</si>
  <si>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</si>
  <si>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</si>
  <si>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</si>
  <si>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</si>
  <si>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</si>
  <si>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</si>
  <si>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</si>
  <si>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</si>
  <si>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</si>
  <si>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</si>
  <si>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</si>
  <si>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</si>
  <si>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</si>
  <si>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</si>
  <si>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</si>
  <si>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</si>
  <si>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</si>
  <si>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</si>
  <si>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</si>
  <si>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</si>
  <si>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</si>
  <si>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</si>
  <si>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</si>
  <si>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</si>
  <si>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</si>
  <si>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</si>
  <si>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</si>
  <si>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</si>
  <si>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</si>
  <si>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</si>
  <si>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</si>
  <si>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</si>
  <si>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</si>
  <si>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</si>
  <si>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</si>
  <si>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</si>
  <si>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</si>
  <si>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</si>
  <si>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</si>
  <si>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</si>
  <si>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</si>
  <si>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</si>
  <si>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</si>
  <si>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</si>
  <si>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</si>
  <si>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</si>
  <si>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</si>
  <si>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</si>
  <si>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</si>
  <si>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</si>
  <si>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</si>
  <si>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</si>
  <si>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</si>
  <si>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</si>
  <si>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</si>
  <si>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</si>
  <si>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</si>
  <si>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</si>
  <si>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</si>
  <si>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</si>
  <si>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</si>
  <si>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</si>
  <si>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</si>
  <si>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</si>
  <si>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</si>
  <si>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</si>
  <si>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</si>
  <si>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</si>
  <si>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</si>
  <si>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</si>
  <si>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</si>
  <si>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</si>
  <si>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</si>
  <si>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</si>
  <si>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</si>
  <si>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</si>
  <si>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</si>
  <si>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</si>
  <si>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</si>
  <si>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</si>
  <si>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</si>
  <si>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</si>
  <si>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</si>
  <si>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</si>
  <si>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</si>
  <si>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</si>
  <si>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</si>
  <si>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</si>
  <si>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</si>
  <si>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</si>
  <si>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</si>
  <si>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</si>
  <si>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</si>
  <si>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</si>
  <si>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</si>
  <si>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</si>
  <si>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</si>
  <si>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</si>
  <si>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</si>
  <si>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</si>
  <si>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</si>
  <si>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</si>
  <si>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</si>
  <si>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</si>
  <si>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</si>
  <si>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</si>
  <si>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</si>
  <si>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</si>
  <si>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</si>
  <si>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</si>
  <si>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</si>
  <si>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</si>
  <si>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</si>
  <si>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</si>
  <si>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</si>
  <si>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</si>
  <si>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</si>
  <si>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</si>
  <si>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</si>
  <si>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</si>
  <si>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</si>
  <si>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</si>
  <si>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</si>
  <si>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</si>
  <si>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</si>
  <si>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</si>
  <si>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</si>
  <si>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</si>
  <si>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</si>
  <si>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</si>
  <si>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</si>
  <si>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</si>
  <si>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</si>
  <si>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</si>
  <si>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</si>
  <si>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</si>
  <si>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</si>
  <si>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</si>
  <si>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</si>
  <si>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</si>
  <si>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</si>
  <si>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</si>
  <si>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</si>
  <si>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</si>
  <si>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</si>
  <si>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</si>
  <si>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</si>
  <si>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</si>
  <si>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</si>
  <si>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</si>
  <si>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</si>
  <si>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</si>
  <si>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</si>
  <si>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</si>
  <si>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</si>
  <si>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</si>
  <si>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</si>
  <si>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</si>
  <si>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</si>
  <si>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</si>
  <si>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</si>
  <si>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</si>
  <si>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</si>
  <si>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</si>
  <si>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</si>
  <si>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</si>
  <si>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</si>
  <si>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</si>
  <si>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</si>
  <si>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</si>
  <si>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</si>
  <si>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</si>
  <si>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</si>
  <si>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</si>
  <si>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</si>
  <si>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</si>
  <si>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</si>
  <si>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</si>
  <si>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</si>
  <si>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</si>
  <si>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</si>
  <si>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</si>
  <si>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</si>
  <si>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</si>
  <si>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</si>
  <si>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</si>
  <si>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</si>
  <si>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</si>
  <si>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</si>
  <si>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</si>
  <si>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</si>
  <si>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</si>
  <si>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</si>
  <si>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</si>
  <si>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</si>
  <si>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</si>
  <si>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</si>
  <si>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</si>
  <si>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</si>
  <si>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</si>
  <si>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</si>
  <si>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</si>
  <si>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</si>
  <si>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</si>
  <si>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</si>
  <si>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</si>
  <si>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</si>
  <si>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</si>
  <si>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</si>
  <si>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</si>
  <si>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</si>
  <si>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</si>
  <si>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</si>
  <si>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</si>
  <si>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</si>
  <si>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</si>
  <si>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</si>
  <si>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</si>
  <si>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</si>
  <si>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</si>
  <si>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</si>
  <si>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</si>
  <si>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</si>
  <si>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</si>
  <si>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</si>
  <si>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</si>
  <si>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</si>
  <si>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</si>
  <si>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</si>
  <si>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</si>
  <si>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</si>
  <si>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</si>
  <si>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</si>
  <si>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</si>
  <si>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</si>
  <si>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</si>
  <si>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</si>
  <si>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</si>
  <si>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</si>
  <si>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</si>
  <si>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</si>
  <si>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</si>
  <si>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</si>
  <si>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</si>
  <si>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</si>
  <si>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</si>
  <si>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</si>
  <si>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</si>
  <si>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</si>
  <si>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</si>
  <si>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</si>
  <si>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</si>
  <si>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</si>
  <si>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</si>
  <si>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</si>
  <si>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</si>
  <si>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</si>
  <si>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</si>
  <si>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</si>
  <si>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</si>
  <si>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</si>
  <si>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</si>
  <si>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</si>
  <si>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</si>
  <si>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</si>
  <si>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</si>
  <si>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</si>
  <si>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</si>
  <si>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</si>
  <si>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</si>
  <si>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</si>
  <si>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</si>
  <si>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</si>
  <si>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</si>
  <si>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</si>
  <si>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</si>
  <si>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</si>
  <si>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</si>
  <si>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</si>
  <si>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</si>
  <si>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</si>
  <si>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</si>
  <si>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</si>
  <si>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</si>
  <si>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</si>
  <si>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</si>
  <si>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</si>
  <si>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</si>
  <si>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</si>
  <si>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</si>
  <si>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</si>
  <si>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</si>
  <si>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</si>
  <si>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</si>
  <si>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</si>
  <si>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</si>
  <si>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</si>
  <si>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</si>
  <si>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</si>
  <si>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</si>
  <si>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</si>
  <si>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</si>
  <si>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</si>
  <si>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</si>
  <si>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</si>
  <si>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</si>
  <si>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</si>
  <si>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</si>
  <si>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</si>
  <si>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</si>
  <si>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</si>
  <si>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</si>
  <si>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</si>
  <si>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</si>
  <si>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</si>
  <si>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</si>
  <si>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</si>
  <si>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</si>
  <si>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</si>
  <si>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</si>
  <si>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</si>
  <si>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</si>
  <si>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</si>
  <si>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</si>
  <si>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</si>
  <si>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</si>
  <si>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</si>
  <si>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</si>
  <si>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</si>
  <si>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</si>
  <si>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</si>
  <si>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</si>
  <si>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</si>
  <si>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</si>
  <si>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</si>
  <si>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</si>
  <si>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</si>
  <si>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</si>
  <si>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</si>
  <si>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</si>
  <si>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</si>
  <si>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</si>
  <si>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</si>
  <si>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</si>
  <si>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</si>
  <si>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</si>
  <si>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</si>
  <si>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</si>
  <si>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</si>
  <si>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</si>
  <si>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</si>
  <si>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</si>
  <si>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</si>
  <si>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</si>
  <si>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</si>
  <si>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</si>
  <si>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</si>
  <si>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</si>
  <si>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</si>
  <si>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</si>
  <si>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</si>
  <si>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</si>
  <si>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</si>
  <si>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</si>
  <si>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</si>
  <si>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</si>
  <si>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</si>
  <si>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</si>
  <si>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</si>
  <si>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</si>
  <si>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</si>
  <si>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</si>
  <si>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</si>
  <si>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</si>
  <si>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</si>
  <si>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</si>
  <si>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</si>
  <si>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</si>
  <si>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</si>
  <si>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</si>
  <si>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</si>
  <si>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</si>
  <si>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</si>
  <si>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</si>
  <si>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</si>
  <si>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</si>
  <si>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</si>
  <si>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</si>
  <si>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</si>
  <si>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</si>
  <si>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</si>
  <si>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</si>
  <si>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</si>
  <si>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</si>
  <si>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</si>
  <si>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</si>
  <si>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</si>
  <si>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</si>
  <si>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</si>
  <si>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</si>
  <si>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</si>
  <si>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</si>
  <si>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</si>
  <si>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</si>
  <si>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</si>
  <si>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</si>
  <si>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</si>
  <si>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</si>
  <si>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</si>
  <si>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</si>
  <si>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</si>
  <si>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</si>
  <si>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</si>
  <si>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</si>
  <si>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</si>
  <si>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</si>
  <si>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</si>
  <si>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</si>
  <si>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</si>
  <si>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</si>
  <si>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</si>
  <si>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</si>
  <si>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</si>
  <si>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</si>
  <si>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</si>
  <si>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</si>
  <si>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</si>
  <si>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</si>
  <si>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</si>
  <si>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</si>
  <si>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</si>
  <si>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</si>
  <si>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</si>
  <si>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</si>
  <si>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</si>
  <si>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</si>
  <si>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</si>
  <si>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</si>
  <si>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</si>
  <si>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</si>
  <si>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</si>
  <si>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</si>
  <si>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</si>
  <si>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</si>
  <si>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</si>
  <si>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</si>
  <si>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</si>
  <si>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</si>
  <si>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</si>
  <si>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</si>
  <si>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</si>
  <si>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</si>
  <si>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</si>
  <si>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</si>
  <si>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</si>
  <si>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</si>
  <si>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</si>
  <si>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</si>
  <si>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</si>
  <si>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</si>
  <si>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</si>
  <si>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</si>
  <si>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</si>
  <si>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</si>
  <si>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</si>
  <si>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</si>
  <si>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</si>
  <si>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</si>
  <si>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</si>
  <si>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</si>
  <si>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</si>
  <si>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</si>
  <si>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</si>
  <si>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</si>
  <si>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</si>
  <si>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</si>
  <si>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</si>
  <si>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</si>
  <si>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</si>
  <si>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</si>
  <si>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</si>
  <si>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</si>
  <si>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</si>
  <si>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</si>
  <si>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</si>
  <si>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</si>
  <si>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</si>
  <si>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</si>
  <si>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</si>
  <si>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</si>
  <si>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</si>
  <si>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</si>
  <si>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</si>
  <si>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</si>
  <si>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</si>
  <si>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</si>
  <si>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</si>
  <si>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</si>
  <si>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</si>
  <si>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</si>
  <si>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</si>
  <si>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</si>
  <si>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</si>
  <si>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</si>
  <si>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</si>
  <si>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</si>
  <si>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</si>
  <si>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</si>
  <si>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</si>
  <si>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</si>
  <si>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</si>
  <si>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</si>
  <si>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</si>
  <si>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</si>
  <si>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</si>
  <si>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</si>
  <si>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</si>
  <si>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</si>
  <si>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</si>
  <si>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</si>
  <si>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</si>
  <si>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</si>
  <si>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</si>
  <si>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</si>
  <si>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</si>
  <si>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</si>
  <si>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</si>
  <si>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</si>
  <si>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</si>
  <si>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</si>
  <si>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</si>
  <si>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</si>
  <si>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</si>
  <si>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</si>
  <si>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</si>
  <si>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</si>
  <si>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</si>
  <si>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</si>
  <si>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</si>
  <si>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</si>
  <si>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</si>
  <si>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</si>
  <si>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</si>
  <si>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</si>
  <si>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</si>
  <si>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</si>
  <si>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</si>
  <si>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</si>
  <si>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</si>
  <si>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</si>
  <si>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</si>
  <si>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</si>
  <si>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</si>
  <si>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</si>
  <si>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</si>
  <si>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</si>
  <si>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</si>
  <si>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</si>
  <si>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</si>
  <si>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</si>
  <si>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</si>
  <si>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</si>
  <si>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</si>
  <si>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</si>
  <si>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</si>
  <si>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</si>
  <si>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</si>
  <si>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</si>
  <si>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</si>
  <si>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</si>
  <si>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</si>
  <si>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</si>
  <si>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</si>
  <si>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</si>
  <si>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</si>
  <si>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</si>
  <si>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</si>
  <si>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</si>
  <si>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</si>
  <si>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</si>
  <si>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</si>
  <si>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</si>
  <si>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</si>
  <si>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</si>
  <si>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</si>
  <si>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</si>
  <si>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</si>
  <si>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</si>
  <si>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</si>
  <si>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</si>
  <si>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</si>
  <si>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</si>
  <si>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</si>
  <si>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</si>
  <si>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</si>
  <si>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</si>
  <si>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</si>
  <si>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</si>
  <si>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</si>
  <si>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</si>
  <si>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</si>
  <si>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</si>
  <si>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</si>
  <si>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</si>
  <si>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</si>
  <si>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</si>
  <si>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</si>
  <si>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</si>
  <si>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</si>
  <si>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</si>
  <si>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</si>
  <si>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</si>
  <si>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</si>
  <si>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</si>
  <si>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</si>
  <si>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</si>
  <si>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</si>
  <si>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</si>
  <si>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</si>
  <si>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</si>
  <si>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</si>
  <si>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</si>
  <si>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</si>
  <si>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</si>
  <si>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</si>
  <si>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</si>
  <si>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</si>
  <si>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</si>
  <si>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</si>
  <si>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</si>
  <si>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</si>
  <si>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</si>
  <si>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</si>
  <si>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</si>
  <si>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</si>
  <si>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</si>
  <si>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</si>
  <si>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</si>
  <si>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</si>
  <si>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</si>
  <si>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</si>
  <si>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</si>
  <si>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</si>
  <si>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</si>
  <si>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</si>
  <si>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</si>
  <si>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</si>
  <si>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</si>
  <si>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</si>
  <si>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</si>
  <si>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</si>
  <si>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</si>
  <si>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</si>
  <si>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</si>
  <si>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</si>
  <si>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</si>
  <si>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</si>
  <si>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</si>
  <si>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</si>
  <si>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</si>
  <si>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</si>
  <si>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</si>
  <si>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</si>
  <si>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</si>
  <si>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</si>
  <si>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</si>
  <si>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</si>
  <si>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</si>
  <si>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</si>
  <si>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</si>
  <si>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</si>
  <si>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</si>
  <si>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</si>
  <si>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</si>
  <si>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</si>
  <si>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</si>
  <si>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</si>
  <si>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</si>
  <si>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</si>
  <si>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</si>
  <si>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</si>
  <si>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</si>
  <si>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</si>
  <si>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</si>
  <si>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</si>
  <si>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</si>
  <si>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</si>
  <si>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</si>
  <si>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</si>
  <si>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</si>
  <si>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</si>
  <si>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</si>
  <si>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</si>
  <si>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</si>
  <si>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</si>
  <si>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</si>
  <si>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</si>
  <si>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</si>
  <si>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</si>
  <si>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</si>
  <si>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</si>
  <si>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</si>
  <si>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</si>
  <si>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</si>
  <si>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</si>
  <si>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</si>
  <si>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</si>
  <si>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</si>
  <si>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</si>
  <si>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</si>
  <si>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</si>
  <si>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</si>
  <si>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</si>
  <si>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</si>
  <si>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</si>
  <si>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</si>
  <si>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</si>
  <si>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</si>
  <si>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</si>
  <si>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</si>
  <si>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</si>
  <si>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</si>
  <si>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</si>
  <si>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</si>
  <si>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</si>
  <si>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</si>
  <si>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</si>
  <si>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</si>
  <si>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</si>
  <si>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</si>
  <si>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</si>
  <si>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</si>
  <si>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</si>
  <si>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</si>
  <si>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</si>
  <si>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</si>
  <si>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</si>
  <si>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</si>
  <si>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</si>
  <si>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</si>
  <si>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</si>
  <si>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</si>
  <si>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</si>
  <si>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</si>
  <si>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</si>
  <si>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</si>
  <si>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</si>
  <si>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</si>
  <si>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</si>
  <si>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</si>
  <si>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</si>
  <si>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</si>
  <si>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</si>
  <si>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</si>
  <si>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</si>
  <si>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</si>
  <si>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</si>
  <si>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</si>
  <si>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</si>
  <si>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</si>
  <si>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</si>
  <si>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</si>
  <si>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</si>
  <si>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</si>
  <si>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</si>
  <si>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</si>
  <si>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</si>
  <si>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</si>
  <si>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</si>
  <si>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</si>
  <si>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</si>
  <si>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</si>
  <si>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</si>
  <si>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</si>
  <si>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</si>
  <si>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</si>
  <si>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</si>
  <si>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</si>
  <si>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</si>
  <si>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</si>
  <si>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</si>
  <si>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</si>
  <si>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</si>
  <si>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</si>
  <si>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</si>
  <si>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</si>
  <si>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</si>
  <si>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</si>
  <si>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</si>
  <si>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</si>
  <si>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</si>
  <si>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</si>
  <si>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</si>
  <si>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</si>
  <si>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</si>
  <si>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</si>
  <si>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</si>
  <si>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</si>
  <si>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</si>
  <si>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</si>
  <si>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</si>
  <si>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</si>
  <si>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</si>
  <si>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</si>
  <si>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</si>
  <si>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</si>
  <si>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</si>
  <si>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</si>
  <si>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</si>
  <si>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</si>
  <si>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</si>
  <si>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</si>
  <si>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</si>
  <si>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</si>
  <si>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</si>
  <si>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</si>
  <si>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</si>
  <si>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</si>
  <si>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</si>
  <si>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</si>
  <si>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</si>
  <si>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</si>
  <si>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</si>
  <si>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</si>
  <si>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</si>
  <si>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</si>
  <si>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</si>
  <si>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</si>
  <si>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</si>
  <si>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</si>
  <si>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</si>
  <si>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</si>
  <si>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</si>
  <si>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</si>
  <si>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</si>
  <si>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</si>
  <si>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</si>
  <si>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</si>
  <si>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</si>
  <si>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</si>
  <si>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</si>
  <si>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</si>
  <si>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</si>
  <si>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</si>
  <si>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</si>
  <si>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</si>
  <si>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</si>
  <si>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</si>
  <si>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</si>
  <si>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</si>
  <si>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</si>
  <si>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</si>
  <si>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</si>
  <si>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</si>
  <si>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</si>
  <si>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</si>
  <si>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</si>
  <si>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</si>
  <si>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</si>
  <si>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</si>
  <si>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</si>
  <si>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</si>
  <si>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</si>
  <si>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</si>
  <si>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</si>
  <si>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</si>
  <si>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</si>
  <si>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</si>
  <si>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</si>
  <si>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</si>
  <si>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</si>
  <si>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</si>
  <si>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</si>
  <si>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</si>
  <si>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</si>
  <si>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</si>
  <si>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</si>
  <si>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</si>
  <si>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</si>
  <si>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</si>
  <si>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</si>
  <si>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</si>
  <si>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</si>
  <si>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</si>
  <si>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</si>
  <si>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</si>
  <si>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</si>
  <si>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</si>
  <si>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</si>
  <si>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</si>
  <si>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</si>
  <si>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</si>
  <si>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</si>
  <si>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</si>
  <si>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</si>
  <si>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</si>
  <si>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</si>
  <si>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</si>
  <si>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</si>
  <si>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</si>
  <si>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</si>
  <si>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</si>
  <si>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</si>
  <si>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</si>
  <si>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</si>
  <si>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</si>
  <si>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</si>
  <si>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</si>
  <si>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</si>
  <si>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</si>
  <si>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</si>
  <si>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</si>
  <si>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</si>
  <si>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</si>
  <si>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</si>
  <si>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</si>
  <si>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</si>
  <si>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</si>
  <si>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</si>
  <si>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</si>
  <si>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</si>
  <si>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</si>
  <si>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</si>
  <si>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</si>
  <si>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</si>
  <si>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</si>
  <si>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</si>
  <si>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</si>
  <si>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</si>
  <si>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</si>
  <si>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</si>
  <si>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</si>
  <si>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</si>
  <si>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</si>
  <si>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</si>
  <si>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</si>
  <si>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</si>
  <si>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</si>
  <si>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</si>
  <si>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</si>
  <si>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</si>
  <si>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</si>
  <si>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</si>
  <si>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</si>
  <si>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</si>
  <si>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</si>
  <si>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</si>
  <si>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</si>
  <si>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</si>
  <si>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</si>
  <si>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</si>
  <si>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</si>
  <si>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</si>
  <si>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</si>
  <si>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</si>
  <si>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</si>
  <si>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</si>
  <si>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</si>
  <si>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</si>
  <si>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</si>
  <si>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</si>
  <si>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</si>
  <si>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</si>
  <si>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</si>
  <si>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</si>
  <si>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</si>
  <si>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</si>
  <si>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</si>
  <si>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</si>
  <si>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</si>
  <si>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</si>
  <si>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</si>
  <si>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</si>
  <si>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</si>
  <si>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</si>
  <si>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</si>
  <si>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</si>
  <si>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</si>
  <si>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</si>
  <si>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</si>
  <si>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</si>
  <si>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</si>
  <si>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</si>
  <si>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</si>
  <si>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</si>
  <si>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</si>
  <si>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</si>
  <si>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</si>
  <si>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</si>
  <si>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</si>
  <si>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</si>
  <si>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</si>
  <si>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</si>
  <si>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</si>
  <si>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</si>
  <si>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</si>
  <si>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</si>
  <si>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</si>
  <si>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</si>
  <si>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</si>
  <si>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</si>
  <si>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</si>
  <si>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</si>
  <si>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</si>
  <si>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</si>
  <si>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</si>
  <si>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</si>
  <si>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</si>
  <si>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</si>
  <si>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</si>
  <si>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</si>
  <si>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</si>
  <si>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</si>
  <si>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</si>
  <si>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</si>
  <si>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</si>
  <si>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</si>
  <si>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</si>
  <si>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</si>
  <si>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</si>
  <si>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</si>
  <si>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</si>
  <si>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</si>
  <si>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</si>
  <si>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</si>
  <si>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</si>
  <si>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</si>
  <si>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</si>
  <si>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</si>
  <si>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</si>
  <si>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</si>
  <si>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</si>
  <si>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</si>
  <si>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</si>
  <si>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</si>
  <si>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</si>
  <si>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</si>
  <si>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</si>
  <si>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</si>
  <si>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</si>
  <si>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</si>
  <si>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</si>
  <si>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</si>
  <si>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</si>
  <si>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</si>
  <si>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</si>
  <si>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</si>
  <si>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</si>
  <si>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</si>
  <si>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</si>
  <si>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</si>
  <si>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</si>
  <si>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</si>
  <si>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</si>
  <si>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</si>
  <si>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</si>
  <si>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</si>
  <si>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</si>
  <si>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</si>
  <si>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</si>
  <si>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</si>
  <si>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</si>
  <si>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</si>
  <si>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</si>
  <si>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</si>
  <si>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</si>
  <si>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</si>
  <si>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</si>
  <si>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</si>
  <si>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</si>
  <si>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</si>
  <si>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</si>
  <si>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</si>
  <si>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</si>
  <si>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</si>
  <si>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</si>
  <si>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</si>
  <si>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</si>
  <si>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</si>
  <si>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</si>
  <si>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</si>
  <si>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</si>
  <si>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</si>
  <si>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</si>
  <si>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</si>
  <si>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</si>
  <si>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</si>
  <si>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</si>
  <si>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</si>
  <si>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</si>
  <si>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</si>
  <si>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</si>
  <si>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</si>
  <si>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</si>
  <si>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</si>
  <si>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</si>
  <si>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</si>
  <si>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</si>
  <si>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</si>
  <si>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</si>
  <si>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</si>
  <si>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</si>
  <si>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</si>
  <si>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</si>
  <si>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</si>
  <si>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</si>
  <si>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</si>
  <si>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</si>
  <si>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</si>
  <si>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</si>
  <si>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</si>
  <si>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</si>
  <si>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</si>
  <si>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</si>
  <si>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</si>
  <si>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</si>
  <si>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</si>
  <si>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</si>
  <si>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</si>
  <si>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</si>
  <si>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</si>
  <si>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</si>
  <si>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</si>
  <si>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</si>
  <si>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</si>
  <si>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</si>
  <si>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</si>
  <si>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</si>
  <si>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</si>
  <si>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</si>
  <si>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</si>
  <si>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</si>
  <si>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</si>
  <si>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</si>
  <si>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</si>
  <si>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</si>
  <si>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</si>
  <si>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</si>
  <si>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</si>
  <si>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</si>
  <si>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</si>
  <si>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</si>
  <si>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</si>
  <si>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</si>
  <si>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</si>
  <si>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</si>
  <si>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</si>
  <si>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</si>
  <si>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</si>
  <si>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</si>
  <si>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</si>
  <si>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</si>
  <si>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</si>
  <si>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</si>
  <si>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</si>
  <si>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</si>
  <si>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</si>
  <si>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</si>
  <si>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</si>
  <si>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</si>
  <si>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</si>
  <si>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</si>
  <si>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</si>
  <si>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</si>
  <si>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</si>
  <si>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</si>
  <si>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</si>
  <si>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</si>
  <si>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</si>
  <si>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</si>
  <si>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</si>
  <si>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</si>
  <si>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</si>
  <si>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</si>
  <si>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</si>
  <si>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</si>
  <si>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</si>
  <si>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</si>
  <si>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</si>
  <si>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</si>
  <si>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</si>
  <si>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</si>
  <si>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</si>
  <si>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</si>
  <si>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</si>
  <si>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</si>
  <si>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</si>
  <si>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</si>
  <si>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</si>
  <si>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</si>
  <si>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</si>
  <si>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</si>
  <si>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</si>
  <si>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</si>
  <si>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</si>
  <si>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</si>
  <si>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</si>
  <si>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</si>
  <si>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</si>
  <si>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</si>
  <si>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</si>
  <si>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</si>
  <si>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</si>
  <si>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</si>
  <si>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</si>
  <si>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</si>
  <si>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</si>
  <si>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</si>
  <si>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</si>
  <si>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</si>
  <si>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</si>
  <si>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</si>
  <si>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</si>
  <si>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</si>
  <si>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</si>
  <si>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</si>
  <si>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</si>
  <si>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</si>
  <si>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</si>
  <si>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</si>
  <si>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</si>
  <si>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</si>
  <si>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</si>
  <si>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</si>
  <si>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</si>
  <si>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</si>
  <si>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</si>
  <si>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</si>
  <si>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</si>
  <si>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</si>
  <si>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</si>
  <si>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</si>
  <si>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</si>
  <si>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</si>
  <si>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</si>
  <si>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</si>
  <si>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</si>
  <si>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</si>
  <si>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</si>
  <si>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</si>
  <si>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</si>
  <si>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</si>
  <si>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</si>
  <si>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</si>
  <si>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</si>
  <si>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</si>
  <si>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</si>
  <si>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</si>
  <si>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</si>
  <si>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</si>
  <si>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</si>
  <si>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</si>
  <si>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</si>
  <si>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</si>
  <si>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</si>
  <si>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</si>
  <si>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</si>
  <si>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</si>
  <si>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</si>
  <si>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</si>
  <si>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</si>
  <si>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</si>
  <si>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</si>
  <si>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</si>
  <si>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</si>
  <si>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</si>
  <si>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</si>
  <si>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</si>
  <si>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</si>
  <si>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</si>
  <si>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</si>
  <si>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</si>
  <si>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</si>
  <si>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</si>
  <si>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</si>
  <si>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</si>
  <si>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</si>
  <si>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</si>
  <si>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</si>
  <si>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</si>
  <si>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</si>
  <si>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</si>
  <si>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</si>
  <si>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</si>
  <si>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</si>
  <si>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</si>
  <si>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</si>
  <si>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</si>
  <si>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</si>
  <si>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</si>
  <si>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</si>
  <si>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</si>
  <si>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</si>
  <si>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</si>
  <si>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</si>
  <si>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</si>
  <si>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</si>
  <si>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</si>
  <si>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</si>
  <si>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</si>
  <si>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</si>
  <si>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</si>
  <si>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</si>
  <si>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</si>
  <si>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</si>
  <si>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</si>
  <si>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</si>
  <si>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</si>
  <si>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</si>
  <si>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</si>
  <si>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</si>
  <si>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</si>
  <si>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</si>
  <si>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</si>
  <si>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</si>
  <si>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</si>
  <si>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</si>
  <si>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</si>
  <si>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</si>
  <si>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</si>
  <si>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</si>
  <si>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</si>
  <si>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</si>
  <si>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</si>
  <si>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</si>
  <si>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</si>
  <si>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</si>
  <si>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</si>
  <si>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</si>
  <si>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</si>
  <si>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</si>
  <si>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</si>
  <si>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</si>
  <si>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</si>
  <si>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</si>
  <si>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</si>
  <si>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</si>
  <si>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</si>
  <si>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</si>
  <si>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</si>
  <si>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</si>
  <si>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</si>
  <si>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</si>
  <si>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</si>
  <si>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</si>
  <si>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</si>
  <si>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</si>
  <si>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</si>
  <si>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</si>
  <si>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</si>
  <si>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</si>
  <si>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</si>
  <si>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</si>
  <si>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</si>
  <si>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</si>
  <si>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</si>
  <si>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</si>
  <si>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</si>
  <si>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</si>
  <si>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</si>
  <si>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</si>
  <si>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</si>
  <si>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</si>
  <si>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</si>
  <si>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</si>
  <si>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</si>
  <si>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</si>
  <si>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</si>
  <si>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</si>
  <si>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</si>
  <si>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</si>
  <si>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</si>
  <si>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</si>
  <si>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</si>
  <si>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</si>
  <si>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</si>
  <si>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</si>
  <si>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</si>
  <si>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</si>
  <si>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</si>
  <si>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</si>
  <si>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</si>
  <si>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</si>
  <si>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</si>
  <si>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</si>
  <si>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</si>
  <si>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</si>
  <si>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</si>
  <si>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</si>
  <si>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</si>
  <si>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</si>
  <si>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</si>
  <si>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</si>
  <si>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</si>
  <si>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</si>
  <si>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</si>
  <si>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</si>
  <si>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</si>
  <si>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</si>
  <si>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</si>
  <si>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</si>
  <si>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</si>
  <si>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</si>
  <si>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</si>
  <si>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</si>
  <si>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</si>
  <si>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</si>
  <si>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</si>
  <si>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</si>
  <si>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</si>
  <si>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</si>
  <si>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</si>
  <si>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</si>
  <si>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</si>
  <si>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</si>
  <si>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</si>
  <si>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</si>
  <si>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</si>
  <si>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</si>
  <si>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</si>
  <si>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</si>
  <si>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</si>
  <si>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</si>
  <si>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</si>
  <si>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</si>
  <si>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</si>
  <si>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</si>
  <si>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</si>
  <si>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</si>
  <si>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</si>
  <si>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</si>
  <si>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</si>
  <si>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</si>
  <si>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</si>
  <si>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</si>
  <si>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</si>
  <si>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</si>
  <si>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</si>
  <si>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</si>
  <si>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</si>
  <si>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</si>
  <si>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</si>
  <si>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</si>
  <si>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</si>
  <si>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</si>
  <si>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</si>
  <si>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</si>
  <si>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</si>
  <si>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</si>
  <si>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</si>
  <si>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</si>
  <si>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</si>
  <si>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</si>
  <si>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</si>
  <si>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</si>
  <si>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</si>
  <si>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</si>
  <si>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</si>
  <si>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</si>
  <si>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</si>
  <si>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</si>
  <si>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</si>
  <si>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</si>
  <si>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</si>
  <si>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</si>
  <si>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</si>
  <si>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</si>
  <si>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</si>
  <si>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</si>
  <si>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</si>
  <si>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</si>
  <si>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</si>
  <si>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</si>
  <si>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</si>
  <si>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</si>
  <si>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</si>
  <si>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</si>
  <si>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</si>
  <si>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</si>
  <si>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</si>
  <si>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</si>
  <si>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</si>
  <si>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</si>
  <si>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</si>
  <si>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</si>
  <si>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</si>
  <si>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</si>
  <si>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</si>
  <si>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</si>
  <si>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</si>
  <si>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</si>
  <si>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</si>
  <si>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</si>
  <si>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</si>
  <si>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</si>
  <si>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</si>
  <si>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</si>
  <si>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</si>
  <si>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</si>
  <si>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</si>
  <si>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</si>
  <si>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</si>
  <si>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</si>
  <si>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</si>
  <si>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</si>
  <si>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</si>
  <si>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</si>
  <si>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</si>
  <si>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</si>
  <si>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</si>
  <si>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</si>
  <si>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</si>
  <si>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</si>
  <si>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</si>
  <si>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</si>
  <si>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</si>
  <si>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</si>
  <si>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</si>
  <si>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</si>
  <si>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</si>
  <si>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</si>
  <si>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</si>
  <si>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</si>
  <si>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</si>
  <si>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</si>
  <si>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</si>
  <si>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</si>
  <si>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</si>
  <si>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</si>
  <si>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</si>
  <si>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</si>
  <si>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</si>
  <si>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</si>
  <si>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</si>
  <si>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</si>
  <si>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</si>
  <si>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</si>
  <si>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</si>
  <si>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</si>
  <si>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</si>
  <si>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</si>
  <si>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</si>
  <si>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</si>
  <si>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</si>
  <si>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</si>
  <si>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</si>
  <si>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</si>
  <si>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</si>
  <si>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</si>
  <si>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</si>
  <si>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</si>
  <si>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</si>
  <si>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</si>
  <si>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</si>
  <si>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</si>
  <si>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</si>
  <si>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</si>
  <si>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</si>
  <si>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</si>
  <si>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</si>
  <si>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</si>
  <si>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</si>
  <si>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</si>
  <si>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</si>
  <si>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</si>
  <si>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</si>
  <si>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</si>
  <si>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</si>
  <si>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</si>
  <si>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</si>
  <si>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</si>
  <si>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</si>
  <si>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</si>
  <si>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</si>
  <si>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</si>
  <si>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</si>
  <si>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</si>
  <si>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</si>
  <si>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</si>
  <si>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</si>
  <si>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</si>
  <si>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</si>
  <si>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</si>
  <si>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</si>
  <si>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</si>
  <si>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</si>
  <si>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</si>
  <si>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</si>
  <si>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</si>
  <si>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</si>
  <si>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</si>
  <si>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</si>
  <si>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</si>
  <si>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</si>
  <si>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</si>
  <si>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</si>
  <si>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</si>
  <si>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</si>
  <si>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</si>
  <si>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</si>
  <si>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</si>
  <si>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</si>
  <si>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</si>
  <si>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</si>
  <si>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</si>
  <si>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</si>
  <si>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</si>
  <si>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</si>
  <si>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</si>
  <si>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</si>
  <si>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</si>
  <si>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</si>
  <si>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</si>
  <si>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</si>
  <si>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</si>
  <si>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</si>
  <si>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</si>
  <si>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</si>
  <si>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</si>
  <si>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</si>
  <si>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</si>
  <si>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</si>
  <si>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</si>
  <si>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</si>
  <si>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</si>
  <si>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</si>
  <si>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</si>
  <si>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</si>
  <si>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</si>
  <si>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</si>
  <si>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</si>
  <si>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</si>
  <si>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</si>
  <si>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</si>
  <si>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</si>
  <si>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</si>
  <si>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</si>
  <si>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</si>
  <si>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</si>
  <si>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</si>
  <si>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</si>
  <si>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</si>
  <si>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</si>
  <si>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</si>
  <si>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</si>
  <si>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</si>
  <si>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</si>
  <si>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</si>
  <si>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</si>
  <si>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</si>
  <si>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</si>
  <si>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</si>
  <si>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</si>
  <si>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</si>
  <si>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</si>
  <si>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</si>
  <si>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</si>
  <si>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</si>
  <si>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</si>
  <si>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</si>
  <si>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</si>
  <si>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</si>
  <si>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</si>
  <si>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</si>
  <si>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</si>
  <si>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</si>
  <si>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</si>
  <si>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</si>
  <si>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</si>
  <si>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</si>
  <si>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</si>
  <si>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</si>
  <si>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</si>
  <si>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</si>
  <si>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</si>
  <si>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</si>
  <si>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</si>
  <si>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</si>
  <si>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</si>
  <si>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</si>
  <si>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</si>
  <si>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</si>
  <si>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</si>
  <si>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</si>
  <si>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</si>
  <si>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</si>
  <si>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</si>
  <si>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</si>
  <si>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</si>
  <si>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</si>
  <si>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</si>
  <si>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</si>
  <si>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</si>
  <si>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</si>
  <si>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</si>
  <si>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</si>
  <si>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</si>
  <si>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</si>
  <si>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</si>
  <si>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</si>
  <si>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</si>
  <si>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</si>
  <si>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</si>
  <si>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</si>
  <si>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</si>
  <si>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</si>
  <si>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</si>
  <si>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</si>
  <si>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</si>
  <si>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</si>
  <si>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</si>
  <si>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</si>
  <si>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</si>
  <si>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</si>
  <si>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</si>
  <si>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</si>
  <si>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</si>
  <si>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</si>
  <si>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</si>
  <si>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</si>
  <si>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</si>
  <si>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</si>
  <si>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</si>
  <si>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</si>
  <si>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</si>
  <si>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</si>
  <si>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</si>
  <si>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</si>
  <si>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</si>
  <si>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</si>
  <si>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</si>
  <si>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</si>
  <si>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</si>
  <si>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</si>
  <si>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</si>
  <si>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</si>
  <si>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</si>
  <si>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</si>
  <si>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</si>
  <si>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</si>
  <si>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</si>
  <si>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</si>
  <si>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</si>
  <si>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</si>
  <si>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</si>
  <si>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</si>
  <si>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</si>
  <si>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</si>
  <si>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</si>
  <si>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</si>
  <si>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</si>
  <si>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</si>
  <si>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</si>
  <si>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</si>
  <si>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</si>
  <si>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</si>
  <si>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</si>
  <si>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</si>
  <si>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</si>
  <si>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</si>
  <si>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</si>
  <si>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</si>
  <si>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</si>
  <si>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</si>
  <si>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</si>
  <si>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</si>
  <si>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</si>
  <si>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</si>
  <si>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</si>
  <si>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</si>
  <si>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</si>
  <si>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</si>
  <si>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</si>
  <si>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</si>
  <si>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</si>
  <si>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</si>
  <si>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</si>
  <si>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</si>
  <si>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</si>
  <si>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</si>
  <si>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</si>
  <si>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</si>
  <si>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</si>
  <si>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</si>
  <si>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</si>
  <si>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</si>
  <si>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</si>
  <si>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</si>
  <si>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</si>
  <si>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</si>
  <si>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</si>
  <si>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</si>
  <si>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</si>
  <si>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</si>
  <si>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</si>
  <si>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</si>
  <si>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</si>
  <si>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</si>
  <si>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</si>
  <si>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</si>
  <si>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</si>
  <si>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</si>
  <si>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</si>
  <si>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</si>
  <si>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</si>
  <si>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</si>
  <si>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</si>
  <si>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</si>
  <si>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</si>
  <si>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</si>
  <si>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</si>
  <si>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</si>
  <si>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</si>
  <si>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</si>
  <si>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</si>
  <si>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</si>
  <si>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</si>
  <si>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</si>
  <si>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</si>
  <si>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</si>
  <si>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</si>
  <si>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</si>
  <si>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</si>
  <si>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</si>
  <si>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</si>
  <si>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</si>
  <si>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</si>
  <si>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</si>
  <si>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</si>
  <si>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</si>
  <si>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</si>
  <si>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</si>
  <si>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</si>
  <si>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</si>
  <si>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</si>
  <si>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</si>
  <si>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</si>
  <si>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</si>
  <si>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</si>
  <si>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</si>
  <si>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</si>
  <si>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</si>
  <si>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</si>
  <si>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</si>
  <si>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</si>
  <si>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</si>
  <si>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</si>
  <si>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</si>
  <si>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</si>
  <si>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</si>
  <si>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</si>
  <si>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</si>
  <si>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</si>
  <si>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</si>
  <si>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</si>
  <si>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</si>
  <si>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</si>
  <si>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</si>
  <si>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</si>
  <si>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</si>
  <si>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</si>
  <si>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</si>
  <si>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</si>
  <si>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</si>
  <si>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</si>
  <si>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</si>
  <si>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</si>
  <si>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</si>
  <si>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</si>
  <si>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</si>
  <si>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</si>
  <si>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</si>
  <si>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</si>
  <si>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</si>
  <si>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</si>
  <si>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</si>
  <si>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</si>
  <si>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</si>
  <si>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</si>
  <si>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</si>
  <si>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</si>
  <si>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</si>
  <si>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</si>
  <si>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</si>
  <si>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</si>
  <si>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</si>
  <si>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</si>
  <si>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</si>
  <si>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</si>
  <si>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</si>
  <si>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</si>
  <si>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</si>
  <si>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</si>
  <si>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</si>
  <si>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</si>
  <si>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</si>
  <si>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</si>
  <si>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</si>
  <si>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</si>
  <si>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</si>
  <si>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</si>
  <si>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</si>
  <si>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</si>
  <si>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</si>
  <si>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</si>
  <si>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</si>
  <si>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</si>
  <si>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</si>
  <si>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</si>
  <si>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</si>
  <si>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</si>
  <si>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</si>
  <si>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</si>
  <si>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</si>
  <si>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</si>
  <si>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</si>
  <si>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</si>
  <si>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</si>
  <si>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</si>
  <si>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</si>
  <si>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</si>
  <si>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</si>
  <si>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</si>
  <si>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</si>
  <si>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</si>
  <si>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</si>
  <si>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</si>
  <si>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</si>
  <si>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</si>
  <si>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</si>
  <si>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</si>
  <si>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</si>
  <si>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</si>
  <si>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</si>
  <si>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</si>
  <si>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</si>
  <si>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</si>
  <si>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</si>
  <si>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</si>
  <si>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</si>
  <si>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</si>
  <si>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</si>
  <si>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</si>
  <si>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</si>
  <si>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</si>
  <si>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</si>
  <si>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</si>
  <si>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</si>
  <si>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</si>
  <si>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</si>
  <si>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</si>
  <si>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</si>
  <si>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</si>
  <si>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</si>
  <si>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</si>
  <si>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</si>
  <si>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</si>
  <si>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</si>
  <si>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</si>
  <si>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</si>
  <si>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</si>
  <si>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</si>
  <si>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</si>
  <si>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</si>
  <si>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</si>
  <si>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</si>
  <si>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</si>
  <si>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</si>
  <si>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</si>
  <si>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</si>
  <si>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</si>
  <si>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</si>
  <si>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</si>
  <si>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</si>
  <si>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</si>
  <si>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</si>
  <si>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</si>
  <si>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</si>
  <si>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</si>
  <si>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</si>
  <si>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</si>
  <si>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</si>
  <si>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</si>
  <si>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</si>
  <si>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</si>
  <si>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</si>
  <si>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</si>
  <si>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</si>
  <si>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</si>
  <si>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</si>
  <si>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</si>
  <si>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</si>
  <si>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</si>
  <si>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</si>
  <si>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</si>
  <si>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</si>
  <si>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</si>
  <si>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</si>
  <si>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</si>
  <si>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</si>
  <si>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</si>
  <si>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</si>
  <si>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</si>
  <si>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</si>
  <si>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</si>
  <si>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</si>
  <si>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</si>
  <si>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</si>
  <si>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</si>
  <si>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</si>
  <si>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</si>
  <si>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</si>
  <si>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</si>
  <si>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</si>
  <si>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</si>
  <si>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</si>
  <si>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</si>
  <si>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</si>
  <si>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</si>
  <si>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</si>
  <si>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</si>
  <si>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</si>
  <si>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</si>
  <si>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</si>
  <si>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</si>
  <si>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</si>
  <si>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</si>
  <si>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</si>
  <si>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</si>
  <si>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</si>
  <si>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</si>
  <si>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</si>
  <si>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</si>
  <si>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</si>
  <si>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</si>
  <si>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</si>
  <si>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</si>
  <si>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</si>
  <si>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</si>
  <si>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</si>
  <si>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</si>
  <si>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</si>
  <si>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</si>
  <si>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</si>
  <si>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</si>
  <si>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</si>
  <si>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</si>
  <si>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</si>
  <si>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</si>
  <si>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</si>
  <si>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</si>
  <si>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</si>
  <si>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</si>
  <si>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</si>
  <si>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</si>
  <si>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</si>
  <si>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</si>
  <si>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</si>
  <si>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</si>
  <si>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</si>
  <si>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</si>
  <si>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</si>
  <si>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</si>
  <si>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</si>
  <si>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</si>
  <si>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</si>
  <si>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</si>
  <si>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</si>
  <si>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</si>
  <si>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</si>
  <si>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</si>
  <si>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</si>
  <si>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</si>
  <si>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</si>
  <si>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</si>
  <si>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</si>
  <si>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</si>
  <si>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</si>
  <si>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</si>
  <si>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</si>
  <si>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</si>
  <si>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</si>
  <si>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</si>
  <si>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</si>
  <si>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</si>
  <si>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</si>
  <si>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</si>
  <si>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</si>
  <si>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</si>
  <si>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</si>
  <si>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</si>
  <si>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</si>
  <si>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</si>
  <si>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</si>
  <si>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</si>
  <si>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</si>
  <si>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</si>
  <si>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</si>
  <si>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</si>
  <si>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</si>
  <si>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</si>
  <si>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</si>
  <si>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</si>
  <si>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</si>
  <si>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</si>
  <si>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</si>
  <si>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</si>
  <si>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</si>
  <si>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</si>
  <si>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</si>
  <si>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</si>
  <si>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</si>
  <si>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</si>
  <si>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</si>
  <si>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</si>
  <si>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</si>
  <si>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</si>
  <si>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</si>
  <si>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</si>
  <si>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</si>
  <si>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</si>
  <si>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</si>
  <si>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</si>
  <si>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</si>
  <si>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</si>
  <si>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</si>
  <si>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</si>
  <si>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</si>
  <si>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</si>
  <si>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</si>
  <si>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</si>
  <si>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</si>
  <si>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</si>
  <si>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</si>
  <si>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</si>
  <si>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</si>
  <si>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</si>
  <si>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</si>
  <si>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</si>
  <si>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</si>
  <si>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</si>
  <si>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</si>
  <si>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</si>
  <si>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</si>
  <si>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</si>
  <si>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</si>
  <si>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</si>
  <si>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</si>
  <si>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</si>
  <si>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</si>
  <si>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</si>
  <si>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</si>
  <si>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</si>
  <si>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</si>
  <si>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</si>
  <si>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</si>
  <si>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</si>
  <si>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</si>
  <si>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</si>
  <si>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</si>
  <si>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</si>
  <si>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</si>
  <si>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</si>
  <si>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</si>
  <si>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</si>
  <si>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</si>
  <si>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</si>
  <si>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</si>
  <si>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</si>
  <si>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</si>
  <si>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</si>
  <si>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</si>
  <si>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</si>
  <si>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</si>
  <si>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</si>
  <si>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</si>
  <si>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</si>
  <si>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</si>
  <si>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</si>
  <si>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</si>
  <si>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</si>
  <si>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</si>
  <si>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</si>
  <si>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</si>
  <si>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</si>
  <si>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</si>
  <si>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</si>
  <si>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</si>
  <si>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</si>
  <si>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</si>
  <si>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</si>
  <si>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</si>
  <si>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</si>
  <si>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</si>
  <si>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</si>
  <si>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</si>
  <si>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</si>
  <si>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</si>
  <si>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</si>
  <si>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</si>
  <si>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</si>
  <si>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</si>
  <si>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</si>
  <si>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</si>
  <si>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</si>
  <si>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</si>
  <si>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</si>
  <si>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</si>
  <si>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</si>
  <si>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</si>
  <si>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</si>
  <si>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</si>
  <si>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</si>
  <si>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</si>
  <si>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</si>
  <si>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</si>
  <si>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</si>
  <si>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</si>
  <si>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</si>
  <si>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</si>
  <si>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</si>
  <si>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</si>
  <si>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</si>
  <si>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</si>
  <si>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</si>
  <si>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</si>
  <si>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</si>
  <si>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</si>
  <si>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</si>
  <si>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</si>
  <si>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</si>
  <si>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</si>
  <si>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</si>
  <si>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</si>
  <si>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</si>
  <si>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</si>
  <si>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</si>
  <si>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</si>
  <si>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</si>
  <si>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</si>
  <si>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</si>
  <si>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</si>
  <si>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</si>
  <si>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</si>
  <si>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</si>
  <si>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</si>
  <si>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</si>
  <si>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</si>
  <si>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</si>
  <si>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</si>
  <si>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</si>
  <si>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</si>
  <si>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</si>
  <si>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</si>
  <si>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</si>
  <si>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</si>
  <si>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</si>
  <si>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</si>
  <si>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</si>
  <si>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</si>
  <si>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</si>
  <si>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</si>
  <si>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</si>
  <si>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</si>
  <si>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</si>
  <si>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</si>
  <si>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</si>
  <si>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</si>
  <si>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</si>
  <si>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</si>
  <si>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</si>
  <si>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</si>
  <si>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</si>
  <si>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</si>
  <si>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</si>
  <si>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</si>
  <si>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</si>
  <si>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</si>
  <si>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</si>
  <si>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</si>
  <si>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</si>
  <si>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</si>
  <si>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</si>
  <si>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</si>
  <si>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</si>
  <si>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</si>
  <si>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</si>
  <si>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</si>
  <si>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</si>
  <si>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</si>
  <si>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</si>
  <si>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</si>
  <si>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</si>
  <si>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</si>
  <si>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</si>
  <si>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</si>
  <si>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</si>
  <si>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</si>
  <si>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</si>
  <si>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</si>
  <si>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</si>
  <si>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</si>
  <si>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</si>
  <si>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</si>
  <si>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</si>
  <si>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</si>
  <si>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</si>
  <si>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</si>
  <si>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</si>
  <si>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</si>
  <si>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</si>
  <si>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</si>
  <si>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</si>
  <si>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</si>
  <si>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</si>
  <si>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</si>
  <si>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</si>
  <si>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</si>
  <si>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</si>
  <si>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</si>
  <si>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</si>
  <si>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</si>
  <si>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</si>
  <si>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</si>
  <si>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</si>
  <si>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</si>
  <si>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</si>
  <si>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</si>
  <si>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</si>
  <si>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</si>
  <si>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</si>
  <si>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</si>
  <si>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</si>
  <si>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</si>
  <si>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</si>
  <si>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</si>
  <si>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</si>
  <si>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</si>
  <si>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</si>
  <si>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</si>
  <si>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</si>
  <si>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</si>
  <si>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</si>
  <si>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</si>
  <si>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</si>
  <si>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</si>
  <si>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</si>
  <si>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</si>
  <si>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</si>
  <si>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</si>
  <si>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</si>
  <si>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</si>
  <si>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</si>
  <si>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</si>
  <si>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</si>
  <si>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</si>
  <si>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</si>
  <si>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</si>
  <si>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</si>
  <si>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</si>
  <si>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</si>
  <si>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</si>
  <si>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</si>
  <si>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</si>
  <si>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</si>
  <si>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</si>
  <si>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</si>
  <si>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</si>
  <si>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</si>
  <si>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</si>
  <si>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</si>
  <si>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</si>
  <si>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</si>
  <si>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</si>
  <si>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</si>
  <si>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</si>
  <si>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</si>
  <si>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</si>
  <si>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</si>
  <si>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</si>
  <si>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</si>
  <si>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</si>
  <si>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</si>
  <si>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</si>
  <si>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</si>
  <si>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</si>
  <si>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</si>
  <si>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</si>
  <si>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</si>
  <si>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</si>
  <si>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</si>
  <si>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</si>
  <si>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</si>
  <si>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</si>
  <si>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</si>
  <si>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</si>
  <si>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</si>
  <si>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</si>
  <si>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</si>
  <si>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</si>
  <si>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</si>
  <si>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</si>
  <si>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</si>
  <si>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</si>
  <si>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</si>
  <si>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</si>
  <si>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</si>
  <si>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</si>
  <si>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</si>
  <si>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</si>
  <si>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</si>
  <si>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</si>
  <si>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</si>
  <si>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</si>
  <si>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</si>
  <si>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</si>
  <si>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</si>
  <si>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</si>
  <si>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</si>
  <si>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</si>
  <si>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</si>
  <si>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</si>
  <si>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</si>
  <si>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</si>
  <si>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</si>
  <si>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</si>
  <si>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</si>
  <si>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</si>
  <si>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</si>
  <si>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</si>
  <si>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</si>
  <si>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</si>
  <si>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</si>
  <si>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</si>
  <si>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</si>
  <si>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</si>
  <si>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</si>
  <si>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</si>
  <si>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</si>
  <si>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</si>
  <si>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</si>
  <si>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</si>
  <si>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</si>
  <si>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</si>
  <si>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</si>
  <si>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</si>
  <si>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</si>
  <si>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</si>
  <si>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</si>
  <si>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</si>
  <si>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</si>
  <si>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</si>
  <si>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</si>
  <si>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</si>
  <si>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</si>
  <si>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</si>
  <si>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</si>
  <si>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</si>
  <si>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</si>
  <si>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</si>
  <si>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</si>
  <si>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</si>
  <si>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</si>
  <si>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</si>
  <si>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</si>
  <si>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</si>
  <si>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</si>
  <si>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</si>
  <si>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</si>
  <si>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</si>
  <si>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</si>
  <si>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</si>
  <si>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</si>
  <si>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</si>
  <si>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</si>
  <si>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</si>
  <si>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</si>
  <si>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</si>
  <si>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</si>
  <si>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</si>
  <si>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</si>
  <si>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</si>
  <si>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</si>
  <si>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</si>
  <si>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</si>
  <si>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</si>
  <si>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</si>
  <si>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</si>
  <si>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</si>
  <si>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</si>
  <si>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</si>
  <si>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</si>
  <si>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</si>
  <si>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</si>
  <si>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</si>
  <si>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</si>
  <si>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</si>
  <si>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</si>
  <si>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</si>
  <si>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</si>
  <si>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</si>
  <si>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</si>
  <si>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</si>
  <si>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</si>
  <si>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</si>
  <si>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</si>
  <si>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</si>
  <si>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</si>
  <si>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</si>
  <si>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</si>
  <si>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</si>
  <si>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</si>
  <si>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</si>
  <si>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</si>
  <si>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</si>
  <si>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</si>
  <si>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</si>
  <si>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</si>
  <si>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</si>
  <si>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</si>
  <si>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</si>
  <si>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</si>
  <si>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</si>
  <si>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</si>
  <si>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</si>
  <si>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</si>
  <si>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</si>
  <si>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</si>
  <si>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</si>
  <si>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</si>
  <si>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</si>
  <si>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</si>
  <si>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</si>
  <si>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</si>
  <si>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</si>
  <si>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</si>
  <si>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</si>
  <si>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</si>
  <si>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</si>
  <si>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</si>
  <si>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</si>
  <si>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</si>
  <si>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</si>
  <si>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</si>
  <si>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</si>
  <si>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</si>
  <si>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</si>
  <si>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</si>
  <si>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</si>
  <si>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</si>
  <si>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</si>
  <si>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</si>
  <si>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</si>
  <si>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</si>
  <si>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</si>
  <si>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</si>
  <si>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</si>
  <si>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</si>
  <si>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</si>
  <si>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</si>
  <si>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</si>
  <si>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</si>
  <si>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</si>
  <si>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</si>
  <si>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</si>
  <si>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</si>
  <si>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</si>
  <si>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</si>
  <si>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</si>
  <si>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</si>
  <si>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</si>
  <si>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</si>
  <si>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</si>
  <si>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</si>
  <si>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</si>
  <si>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</si>
  <si>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</si>
  <si>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</si>
  <si>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</si>
  <si>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</si>
  <si>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</si>
  <si>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</si>
  <si>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</si>
  <si>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</si>
  <si>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</si>
  <si>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</si>
  <si>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</si>
  <si>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</si>
  <si>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</si>
  <si>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</si>
  <si>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</si>
  <si>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</si>
  <si>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</si>
  <si>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</si>
  <si>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</si>
  <si>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</si>
  <si>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</si>
  <si>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</si>
  <si>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</si>
  <si>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</si>
  <si>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</si>
  <si>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</si>
  <si>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</si>
  <si>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</si>
  <si>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</si>
  <si>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</si>
  <si>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</si>
  <si>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</si>
  <si>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</si>
  <si>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</si>
  <si>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</si>
  <si>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</si>
  <si>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</si>
  <si>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</si>
  <si>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</si>
  <si>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</si>
  <si>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</si>
  <si>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</si>
  <si>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</si>
  <si>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</si>
  <si>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</si>
  <si>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</si>
  <si>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</si>
  <si>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</si>
  <si>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</si>
  <si>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</si>
  <si>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</si>
  <si>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</si>
  <si>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</si>
  <si>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</si>
  <si>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</si>
  <si>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</si>
  <si>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</si>
  <si>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</si>
  <si>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</si>
  <si>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</si>
  <si>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</si>
  <si>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</si>
  <si>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</si>
  <si>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</si>
  <si>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</si>
  <si>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</si>
  <si>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</si>
  <si>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</si>
  <si>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</si>
  <si>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</si>
  <si>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</si>
  <si>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</si>
  <si>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</si>
  <si>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</si>
  <si>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</si>
  <si>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</si>
  <si>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</si>
  <si>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</si>
  <si>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</si>
  <si>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</si>
  <si>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</si>
  <si>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</si>
  <si>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</si>
  <si>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</si>
  <si>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</si>
  <si>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</si>
  <si>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</si>
  <si>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</si>
  <si>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</si>
  <si>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</si>
  <si>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</si>
  <si>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</si>
  <si>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</si>
  <si>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</si>
  <si>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</si>
  <si>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</si>
  <si>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</si>
  <si>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</si>
  <si>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</si>
  <si>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</si>
  <si>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</si>
  <si>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</si>
  <si>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</si>
  <si>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</si>
  <si>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</si>
  <si>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</si>
  <si>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</si>
  <si>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</si>
  <si>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</si>
  <si>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</si>
  <si>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</si>
  <si>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</si>
  <si>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</si>
  <si>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</si>
  <si>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</si>
  <si>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</si>
  <si>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</si>
  <si>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</si>
  <si>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</si>
  <si>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</si>
  <si>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</si>
  <si>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</si>
  <si>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</si>
  <si>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</si>
  <si>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</si>
  <si>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</si>
  <si>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</si>
  <si>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</si>
  <si>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</si>
  <si>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</si>
  <si>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</si>
  <si>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</si>
  <si>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</si>
  <si>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</si>
  <si>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</si>
  <si>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</si>
  <si>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</si>
  <si>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</si>
  <si>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</si>
  <si>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</si>
  <si>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</si>
  <si>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</si>
  <si>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</si>
  <si>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</si>
  <si>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</si>
  <si>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</si>
  <si>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</si>
  <si>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</si>
  <si>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</si>
  <si>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</si>
  <si>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</si>
  <si>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</si>
  <si>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</si>
  <si>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</si>
  <si>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</si>
  <si>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</si>
  <si>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</si>
  <si>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</si>
  <si>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</si>
  <si>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</si>
  <si>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</si>
  <si>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</si>
  <si>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</si>
  <si>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</si>
  <si>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</si>
  <si>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</si>
  <si>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</si>
  <si>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</si>
  <si>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</si>
  <si>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</si>
  <si>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</si>
  <si>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</si>
  <si>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</si>
  <si>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</si>
  <si>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</si>
  <si>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</si>
  <si>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</si>
  <si>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</si>
  <si>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</si>
  <si>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</si>
  <si>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</si>
  <si>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</si>
  <si>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</si>
  <si>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</si>
  <si>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</si>
  <si>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</si>
  <si>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</si>
  <si>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</si>
  <si>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</si>
  <si>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</si>
  <si>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</si>
  <si>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</si>
  <si>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</si>
  <si>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</si>
  <si>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</si>
  <si>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</si>
  <si>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</si>
  <si>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</si>
  <si>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</si>
  <si>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</si>
  <si>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</si>
  <si>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</si>
  <si>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</si>
  <si>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</si>
  <si>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</si>
  <si>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</si>
  <si>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</si>
  <si>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</si>
  <si>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</si>
  <si>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</si>
  <si>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</si>
  <si>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</si>
  <si>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</si>
  <si>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</si>
  <si>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</si>
  <si>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</si>
  <si>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</si>
  <si>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</si>
  <si>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</si>
  <si>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</si>
  <si>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</si>
  <si>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</si>
  <si>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</si>
  <si>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</si>
  <si>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</si>
  <si>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</si>
  <si>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</si>
  <si>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</si>
  <si>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</si>
  <si>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</si>
  <si>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</si>
  <si>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</si>
  <si>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</si>
  <si>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</si>
  <si>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</si>
  <si>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</si>
  <si>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</si>
  <si>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</si>
  <si>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</si>
  <si>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</si>
  <si>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</si>
  <si>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</si>
  <si>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</si>
  <si>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</si>
  <si>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</si>
  <si>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</si>
  <si>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</si>
  <si>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</si>
  <si>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</si>
  <si>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</si>
  <si>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</si>
  <si>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</si>
  <si>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</si>
  <si>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</si>
  <si>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</si>
  <si>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</si>
  <si>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</si>
  <si>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</si>
  <si>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</si>
  <si>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</si>
  <si>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</si>
  <si>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</si>
  <si>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</si>
  <si>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</si>
  <si>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</si>
  <si>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</si>
  <si>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</si>
  <si>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</si>
  <si>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</si>
  <si>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</si>
  <si>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</si>
  <si>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</si>
  <si>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</si>
  <si>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</si>
  <si>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</si>
  <si>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</si>
  <si>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</si>
  <si>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</si>
  <si>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</si>
  <si>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</si>
  <si>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</si>
  <si>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</si>
  <si>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</si>
  <si>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</si>
  <si>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</si>
  <si>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</si>
  <si>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</si>
  <si>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</si>
  <si>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</si>
  <si>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</si>
  <si>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</si>
  <si>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</si>
  <si>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</si>
  <si>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</si>
  <si>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</si>
  <si>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</si>
  <si>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</si>
  <si>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</si>
  <si>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</si>
  <si>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</si>
  <si>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</si>
  <si>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</si>
  <si>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</si>
  <si>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</si>
  <si>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</si>
  <si>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</si>
  <si>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</si>
  <si>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</si>
  <si>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</si>
  <si>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</si>
  <si>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</si>
  <si>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</si>
  <si>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</si>
  <si>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</si>
  <si>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</si>
  <si>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</si>
  <si>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</si>
  <si>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</si>
  <si>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</si>
  <si>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</si>
  <si>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</si>
  <si>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</si>
  <si>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</si>
  <si>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</si>
  <si>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</si>
  <si>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</si>
  <si>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</si>
  <si>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</si>
  <si>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</si>
  <si>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</si>
  <si>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</si>
  <si>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</si>
  <si>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</si>
  <si>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</si>
  <si>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</si>
  <si>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</si>
  <si>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</si>
  <si>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</si>
  <si>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</si>
  <si>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</si>
  <si>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</si>
  <si>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</si>
  <si>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</si>
  <si>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</si>
  <si>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</si>
  <si>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</si>
  <si>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</si>
  <si>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</si>
  <si>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</si>
  <si>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</si>
  <si>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</si>
  <si>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</si>
  <si>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</si>
  <si>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</si>
  <si>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</si>
  <si>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</si>
  <si>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</si>
  <si>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</si>
  <si>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</si>
  <si>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</si>
  <si>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</si>
  <si>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</si>
  <si>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</si>
  <si>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</si>
  <si>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</si>
  <si>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</si>
  <si>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</si>
  <si>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</si>
  <si>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</si>
  <si>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</si>
  <si>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</si>
  <si>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</si>
  <si>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</si>
  <si>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</si>
  <si>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</si>
  <si>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</si>
  <si>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</si>
  <si>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</si>
  <si>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</si>
  <si>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</si>
  <si>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</si>
  <si>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</si>
  <si>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</si>
  <si>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</si>
  <si>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</si>
  <si>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</si>
  <si>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</si>
  <si>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</si>
  <si>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</si>
  <si>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</si>
  <si>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</si>
  <si>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</si>
  <si>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</si>
  <si>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</si>
  <si>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</si>
  <si>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</si>
  <si>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</si>
  <si>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</si>
  <si>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</si>
  <si>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</si>
  <si>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</si>
  <si>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</si>
  <si>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</si>
  <si>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</si>
  <si>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</si>
  <si>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</si>
  <si>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</si>
  <si>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</si>
  <si>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</si>
  <si>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</si>
  <si>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</si>
  <si>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</si>
  <si>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</si>
  <si>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</si>
  <si>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</si>
  <si>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</si>
  <si>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</si>
  <si>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</si>
  <si>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</si>
  <si>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</si>
  <si>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</si>
  <si>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</si>
  <si>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</si>
  <si>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</si>
  <si>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</si>
  <si>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</si>
  <si>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</si>
  <si>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</si>
  <si>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</si>
  <si>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</si>
  <si>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</si>
  <si>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</si>
  <si>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</si>
  <si>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</si>
  <si>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</si>
  <si>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</si>
  <si>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</si>
  <si>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</si>
  <si>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</si>
  <si>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</si>
  <si>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</si>
  <si>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</si>
  <si>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</si>
  <si>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</si>
  <si>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</si>
  <si>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</si>
  <si>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</si>
  <si>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</si>
  <si>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</si>
  <si>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</si>
  <si>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</si>
  <si>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</si>
  <si>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</si>
  <si>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</si>
  <si>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</si>
  <si>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</si>
  <si>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</si>
  <si>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</si>
  <si>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</si>
  <si>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</si>
  <si>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</si>
  <si>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</si>
  <si>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</si>
  <si>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</si>
  <si>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</si>
  <si>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</si>
  <si>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</si>
  <si>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</si>
  <si>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</si>
  <si>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</si>
  <si>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</si>
  <si>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</si>
  <si>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</si>
  <si>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</si>
  <si>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</si>
  <si>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</si>
  <si>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</si>
  <si>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</si>
  <si>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</si>
  <si>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</si>
  <si>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</si>
  <si>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</si>
  <si>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</si>
  <si>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</si>
  <si>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</si>
  <si>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</si>
  <si>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</si>
  <si>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</si>
  <si>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</si>
  <si>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</si>
  <si>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</si>
  <si>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</si>
  <si>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</si>
  <si>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</si>
  <si>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</si>
  <si>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</si>
  <si>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</si>
  <si>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</si>
  <si>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</si>
  <si>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</si>
  <si>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</si>
  <si>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</si>
  <si>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</si>
  <si>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</si>
  <si>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</si>
  <si>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</si>
  <si>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</si>
  <si>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</si>
  <si>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</si>
  <si>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</si>
  <si>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</si>
  <si>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</si>
  <si>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</si>
  <si>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</si>
  <si>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</si>
  <si>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</si>
  <si>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</si>
  <si>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</si>
  <si>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</si>
  <si>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</si>
  <si>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</si>
  <si>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</si>
  <si>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</si>
  <si>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</si>
  <si>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</si>
  <si>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</si>
  <si>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</si>
  <si>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</si>
  <si>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</si>
  <si>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</si>
  <si>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</si>
  <si>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</si>
  <si>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</si>
  <si>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</si>
  <si>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</si>
  <si>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</si>
  <si>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</si>
  <si>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</si>
  <si>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</si>
  <si>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</si>
  <si>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</si>
  <si>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</si>
  <si>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</si>
  <si>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</si>
  <si>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</si>
  <si>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</si>
  <si>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</si>
  <si>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</si>
  <si>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</si>
  <si>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</si>
  <si>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</si>
  <si>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</si>
  <si>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</si>
  <si>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</si>
  <si>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</si>
  <si>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</si>
  <si>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</si>
  <si>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</si>
  <si>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</si>
  <si>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</si>
  <si>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</si>
  <si>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</si>
  <si>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</si>
  <si>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</si>
  <si>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</si>
  <si>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</si>
  <si>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</si>
  <si>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</si>
  <si>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</si>
  <si>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</si>
  <si>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</si>
  <si>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</si>
  <si>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</si>
  <si>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</si>
  <si>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</si>
  <si>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</si>
  <si>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</si>
  <si>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</si>
  <si>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</si>
  <si>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</si>
  <si>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</si>
  <si>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</si>
  <si>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</si>
  <si>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</si>
  <si>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</si>
  <si>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</si>
  <si>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</si>
  <si>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</si>
  <si>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</si>
  <si>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</si>
  <si>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</si>
  <si>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</si>
  <si>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</si>
  <si>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</si>
  <si>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</si>
  <si>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</si>
  <si>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</si>
  <si>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</si>
  <si>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</si>
  <si>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</si>
  <si>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</si>
  <si>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</si>
  <si>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</si>
  <si>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</si>
  <si>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</si>
  <si>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</si>
  <si>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</si>
  <si>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</si>
  <si>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</si>
  <si>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</si>
  <si>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</si>
  <si>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</si>
  <si>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</si>
  <si>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</si>
  <si>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</si>
  <si>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</si>
  <si>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</si>
  <si>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</si>
  <si>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</si>
  <si>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</si>
  <si>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</si>
  <si>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</si>
  <si>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</si>
  <si>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</si>
  <si>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</si>
  <si>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</si>
  <si>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</si>
  <si>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</si>
  <si>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</si>
  <si>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</si>
  <si>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</si>
  <si>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</si>
  <si>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</si>
  <si>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</si>
  <si>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</si>
  <si>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</si>
  <si>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</si>
  <si>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</si>
  <si>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</si>
  <si>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</si>
  <si>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</si>
  <si>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</si>
  <si>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</si>
  <si>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</si>
  <si>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</si>
  <si>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</si>
  <si>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</si>
  <si>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</si>
  <si>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</si>
  <si>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</si>
  <si>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</si>
  <si>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</si>
  <si>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</si>
  <si>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</si>
  <si>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</si>
  <si>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</si>
  <si>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</si>
  <si>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</si>
  <si>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</si>
  <si>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</si>
  <si>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</si>
  <si>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</si>
  <si>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</si>
  <si>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</si>
  <si>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</si>
  <si>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</si>
  <si>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</si>
  <si>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</si>
  <si>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</si>
  <si>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</si>
  <si>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</si>
  <si>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</si>
  <si>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</si>
  <si>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</si>
  <si>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</si>
  <si>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</si>
  <si>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</si>
  <si>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</si>
  <si>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</si>
  <si>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</si>
  <si>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</si>
  <si>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</si>
  <si>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</si>
  <si>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</si>
  <si>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</si>
  <si>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</si>
  <si>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</si>
  <si>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</si>
  <si>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</si>
  <si>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</si>
  <si>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</si>
  <si>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</si>
  <si>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</si>
  <si>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</si>
  <si>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</si>
  <si>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</si>
  <si>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</si>
  <si>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</si>
  <si>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</si>
  <si>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</si>
  <si>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</si>
  <si>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</si>
  <si>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</si>
  <si>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</si>
  <si>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</si>
  <si>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</si>
  <si>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</si>
  <si>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</si>
  <si>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</si>
  <si>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</si>
  <si>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</si>
  <si>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</si>
  <si>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</si>
  <si>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</si>
  <si>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</si>
  <si>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</si>
  <si>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</si>
  <si>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</si>
  <si>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</si>
  <si>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</si>
  <si>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</si>
  <si>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</si>
  <si>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</si>
  <si>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</si>
  <si>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</si>
  <si>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</si>
  <si>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</si>
  <si>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</si>
  <si>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</si>
  <si>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</si>
  <si>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</si>
  <si>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</si>
  <si>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</si>
  <si>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</si>
  <si>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</si>
  <si>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</si>
  <si>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</si>
  <si>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</si>
  <si>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</si>
  <si>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</si>
  <si>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</si>
  <si>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</si>
  <si>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</si>
  <si>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</si>
  <si>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</si>
  <si>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</si>
  <si>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</si>
  <si>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</si>
  <si>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</si>
  <si>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</si>
  <si>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</si>
  <si>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</si>
  <si>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</si>
  <si>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</si>
  <si>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</si>
  <si>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</si>
  <si>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</si>
  <si>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</si>
  <si>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</si>
  <si>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</si>
  <si>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</si>
  <si>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</si>
  <si>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</si>
  <si>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</si>
  <si>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</si>
  <si>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</si>
  <si>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</si>
  <si>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</si>
  <si>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</si>
  <si>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</si>
  <si>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</si>
  <si>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</si>
  <si>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</si>
  <si>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</si>
  <si>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</si>
  <si>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</si>
  <si>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</si>
  <si>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</si>
  <si>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</si>
  <si>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</si>
  <si>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</si>
  <si>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</si>
  <si>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</si>
  <si>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</si>
  <si>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</si>
  <si>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</si>
  <si>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</si>
  <si>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</si>
  <si>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</si>
  <si>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</si>
  <si>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</si>
  <si>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</si>
  <si>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</si>
  <si>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</si>
  <si>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</si>
  <si>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</si>
  <si>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</si>
  <si>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</si>
  <si>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</si>
  <si>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</si>
  <si>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</si>
  <si>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</si>
  <si>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</si>
  <si>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</si>
  <si>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</si>
  <si>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</si>
  <si>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</si>
  <si>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</si>
  <si>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</si>
  <si>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</si>
  <si>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</si>
  <si>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</si>
  <si>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</si>
  <si>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</si>
  <si>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</si>
  <si>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</si>
  <si>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</si>
  <si>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</si>
  <si>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</si>
  <si>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</si>
  <si>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</si>
  <si>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</si>
  <si>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</si>
  <si>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</si>
  <si>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</si>
  <si>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</si>
  <si>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</si>
  <si>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</si>
  <si>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</si>
  <si>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</si>
  <si>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</si>
  <si>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</si>
  <si>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</si>
  <si>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</si>
  <si>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</si>
  <si>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</si>
  <si>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</si>
  <si>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</si>
  <si>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</si>
  <si>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</si>
  <si>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</si>
  <si>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</si>
  <si>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</si>
  <si>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</si>
  <si>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</si>
  <si>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</si>
  <si>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</si>
  <si>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</si>
  <si>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</si>
  <si>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</si>
  <si>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</si>
  <si>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</si>
  <si>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</si>
  <si>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</si>
  <si>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</si>
  <si>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</si>
  <si>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</si>
  <si>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</si>
  <si>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</si>
  <si>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</si>
  <si>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</si>
  <si>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</si>
  <si>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</si>
  <si>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</si>
  <si>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</si>
  <si>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</si>
  <si>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</si>
  <si>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</si>
  <si>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</si>
  <si>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</si>
  <si>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</si>
  <si>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</si>
  <si>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</si>
  <si>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</si>
  <si>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</si>
  <si>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</si>
  <si>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</si>
  <si>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</si>
  <si>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</si>
  <si>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</si>
  <si>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</si>
  <si>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</si>
  <si>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</si>
  <si>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</si>
  <si>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</si>
  <si>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</si>
  <si>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</si>
  <si>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</si>
  <si>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</si>
  <si>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</si>
  <si>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</si>
  <si>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</si>
  <si>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</si>
  <si>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</si>
  <si>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</si>
  <si>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</si>
  <si>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</si>
  <si>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</si>
  <si>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</si>
  <si>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</si>
  <si>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</si>
  <si>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</si>
  <si>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</si>
  <si>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</si>
  <si>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</si>
  <si>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</si>
  <si>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</si>
  <si>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</si>
  <si>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</si>
  <si>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</si>
  <si>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</si>
  <si>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</si>
  <si>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</si>
  <si>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</si>
  <si>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</si>
  <si>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</si>
  <si>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</si>
  <si>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</si>
  <si>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</si>
  <si>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</si>
  <si>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</si>
  <si>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</si>
  <si>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</si>
  <si>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</si>
  <si>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</si>
  <si>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</si>
  <si>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</si>
  <si>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</si>
  <si>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</si>
  <si>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</si>
  <si>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</si>
  <si>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</si>
  <si>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</si>
  <si>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</si>
  <si>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</si>
  <si>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</si>
  <si>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</si>
  <si>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</si>
  <si>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</si>
  <si>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</si>
  <si>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</si>
  <si>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</si>
  <si>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</si>
  <si>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</si>
  <si>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</si>
  <si>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</si>
  <si>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</si>
  <si>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</si>
  <si>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</si>
  <si>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</si>
  <si>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</si>
  <si>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</si>
  <si>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</si>
  <si>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</si>
  <si>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</si>
  <si>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</si>
  <si>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</si>
  <si>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</si>
  <si>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</si>
  <si>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</si>
  <si>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</si>
  <si>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</si>
  <si>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</si>
  <si>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</si>
  <si>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</si>
  <si>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</si>
  <si>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</si>
  <si>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</si>
  <si>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</si>
  <si>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</si>
  <si>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</si>
  <si>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</si>
  <si>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</si>
  <si>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</si>
  <si>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</si>
  <si>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</si>
  <si>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</si>
  <si>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</si>
  <si>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</si>
  <si>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</si>
  <si>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</si>
  <si>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</si>
  <si>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</si>
  <si>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</si>
  <si>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</si>
  <si>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</si>
  <si>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</si>
  <si>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</si>
  <si>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</si>
  <si>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</si>
  <si>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</si>
  <si>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</si>
  <si>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</si>
  <si>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</si>
  <si>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</si>
  <si>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</si>
  <si>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</si>
  <si>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</si>
  <si>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</si>
  <si>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</si>
  <si>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</si>
  <si>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</si>
  <si>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</si>
  <si>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</si>
  <si>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</si>
  <si>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</si>
  <si>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</si>
  <si>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</si>
  <si>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</si>
  <si>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</si>
  <si>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</si>
  <si>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</si>
  <si>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</si>
  <si>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</si>
  <si>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</si>
  <si>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</si>
  <si>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</si>
  <si>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</si>
  <si>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</si>
  <si>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</si>
  <si>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</si>
  <si>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</si>
  <si>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</si>
  <si>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</si>
  <si>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</si>
  <si>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</si>
  <si>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</si>
  <si>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</si>
  <si>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</si>
  <si>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</si>
  <si>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</si>
  <si>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</si>
  <si>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</si>
  <si>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</si>
  <si>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</si>
  <si>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</si>
  <si>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</si>
  <si>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</si>
  <si>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</si>
  <si>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</si>
  <si>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</si>
  <si>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</si>
  <si>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</si>
  <si>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</si>
  <si>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</si>
  <si>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</si>
  <si>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</si>
  <si>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</si>
  <si>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</si>
  <si>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</si>
  <si>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</si>
  <si>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</si>
  <si>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</si>
  <si>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</si>
  <si>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</si>
  <si>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</si>
  <si>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</si>
  <si>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</si>
  <si>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</si>
  <si>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</si>
  <si>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</si>
  <si>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</si>
  <si>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</si>
  <si>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</si>
  <si>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</si>
  <si>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</si>
  <si>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</si>
  <si>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</si>
  <si>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</si>
  <si>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</si>
  <si>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</si>
  <si>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</si>
  <si>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</si>
  <si>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</si>
  <si>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</si>
  <si>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</si>
  <si>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</si>
  <si>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</si>
  <si>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</si>
  <si>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</si>
  <si>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</si>
  <si>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</si>
  <si>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</si>
  <si>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</si>
  <si>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</si>
  <si>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</si>
  <si>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</si>
  <si>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</si>
  <si>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</si>
  <si>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</si>
  <si>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</si>
  <si>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</si>
  <si>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</si>
  <si>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</si>
  <si>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</si>
  <si>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</si>
  <si>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</si>
  <si>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</si>
  <si>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</si>
  <si>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</si>
  <si>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</si>
  <si>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</si>
  <si>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</si>
  <si>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</si>
  <si>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</si>
  <si>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</si>
  <si>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</si>
  <si>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</si>
  <si>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</si>
  <si>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</si>
  <si>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</si>
  <si>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</si>
  <si>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</si>
  <si>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</si>
  <si>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</si>
  <si>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</si>
  <si>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</si>
  <si>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</si>
  <si>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</si>
  <si>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</si>
  <si>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</si>
  <si>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</si>
  <si>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</si>
  <si>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</si>
  <si>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</si>
  <si>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</si>
  <si>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</si>
  <si>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</si>
  <si>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</si>
  <si>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</si>
  <si>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</si>
  <si>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</si>
  <si>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</si>
  <si>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</si>
  <si>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</si>
  <si>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</si>
  <si>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</si>
  <si>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</si>
  <si>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</si>
  <si>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</si>
  <si>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</si>
  <si>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</si>
  <si>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</si>
  <si>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</si>
  <si>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</si>
  <si>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</si>
  <si>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</si>
  <si>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</si>
  <si>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</si>
  <si>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</si>
  <si>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</si>
  <si>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</si>
  <si>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</si>
  <si>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</si>
  <si>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</si>
  <si>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</si>
  <si>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</si>
  <si>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</si>
  <si>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</si>
  <si>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</si>
  <si>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</si>
  <si>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</si>
  <si>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</si>
  <si>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</si>
  <si>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</si>
  <si>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</si>
  <si>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</si>
  <si>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</si>
  <si>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</si>
  <si>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</si>
  <si>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</si>
  <si>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</si>
  <si>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</si>
  <si>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</si>
  <si>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</si>
  <si>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</si>
  <si>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</si>
  <si>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</si>
  <si>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</si>
  <si>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</si>
  <si>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</si>
  <si>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</si>
  <si>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</si>
  <si>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</si>
  <si>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</si>
  <si>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</si>
  <si>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</si>
  <si>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</si>
  <si>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</si>
  <si>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</si>
  <si>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</si>
  <si>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</si>
  <si>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</si>
  <si>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</si>
  <si>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</si>
  <si>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</si>
  <si>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</si>
  <si>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</si>
  <si>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</si>
  <si>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</si>
  <si>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</si>
  <si>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</si>
  <si>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</si>
  <si>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</si>
  <si>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</si>
  <si>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</si>
  <si>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</si>
  <si>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</si>
  <si>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</si>
  <si>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</si>
  <si>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</si>
  <si>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</si>
  <si>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</si>
  <si>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</si>
  <si>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</si>
  <si>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</si>
  <si>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</si>
  <si>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</si>
  <si>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</si>
  <si>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</si>
  <si>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</si>
  <si>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</si>
  <si>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</si>
  <si>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</si>
  <si>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</si>
  <si>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</si>
  <si>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</si>
  <si>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</si>
  <si>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</si>
  <si>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</si>
  <si>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</si>
  <si>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</si>
  <si>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</si>
  <si>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</si>
  <si>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</si>
  <si>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</si>
  <si>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</si>
  <si>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</si>
  <si>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</si>
  <si>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</si>
  <si>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</si>
  <si>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</si>
  <si>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</si>
  <si>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</si>
  <si>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</si>
  <si>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</si>
  <si>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</si>
  <si>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</si>
  <si>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</si>
  <si>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</si>
  <si>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</si>
  <si>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</si>
  <si>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</si>
  <si>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</si>
  <si>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</si>
  <si>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</si>
  <si>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</si>
  <si>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</si>
  <si>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</si>
  <si>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</si>
  <si>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</si>
  <si>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</si>
  <si>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</si>
  <si>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</si>
  <si>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</si>
  <si>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</si>
  <si>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</si>
  <si>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</si>
  <si>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</si>
  <si>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</si>
  <si>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</si>
  <si>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</si>
  <si>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</si>
  <si>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</si>
  <si>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</si>
  <si>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</si>
  <si>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</si>
  <si>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</si>
  <si>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</si>
  <si>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</si>
  <si>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</si>
  <si>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</si>
  <si>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</si>
  <si>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</si>
  <si>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</si>
  <si>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</si>
  <si>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</si>
  <si>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</si>
  <si>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</si>
  <si>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</si>
  <si>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</si>
  <si>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</si>
  <si>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</si>
  <si>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</si>
  <si>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</si>
  <si>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</si>
  <si>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</si>
  <si>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</si>
  <si>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</si>
  <si>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</si>
  <si>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</si>
  <si>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</si>
  <si>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</si>
  <si>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</si>
  <si>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</si>
  <si>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</si>
  <si>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</si>
  <si>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</si>
  <si>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</si>
  <si>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</si>
  <si>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</si>
  <si>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</si>
  <si>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</si>
  <si>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</si>
  <si>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</si>
  <si>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</si>
  <si>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</si>
  <si>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</si>
  <si>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</si>
  <si>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</si>
  <si>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</si>
  <si>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</si>
  <si>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</si>
  <si>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</si>
  <si>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</si>
  <si>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</si>
  <si>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</si>
  <si>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</si>
  <si>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</si>
  <si>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</si>
  <si>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</si>
  <si>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</si>
  <si>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</si>
  <si>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</si>
  <si>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</si>
  <si>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</si>
  <si>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</si>
  <si>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</si>
  <si>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</si>
  <si>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</si>
  <si>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</si>
  <si>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</si>
  <si>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</si>
  <si>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</si>
  <si>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</si>
  <si>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</si>
  <si>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</si>
  <si>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</si>
  <si>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</si>
  <si>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</si>
  <si>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</si>
  <si>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</si>
  <si>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</si>
  <si>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</si>
  <si>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</si>
  <si>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</si>
  <si>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</si>
  <si>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</si>
  <si>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</si>
  <si>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</si>
  <si>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</si>
  <si>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</si>
  <si>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</si>
  <si>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</si>
  <si>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</si>
  <si>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</si>
  <si>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</si>
  <si>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</si>
  <si>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</si>
  <si>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</si>
  <si>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</si>
  <si>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</si>
  <si>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</si>
  <si>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</si>
  <si>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</si>
  <si>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</si>
  <si>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</si>
  <si>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</si>
  <si>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</si>
  <si>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</si>
  <si>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</si>
  <si>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</si>
  <si>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</si>
  <si>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</si>
  <si>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</si>
  <si>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</si>
  <si>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</si>
  <si>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</si>
  <si>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</si>
  <si>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</si>
  <si>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</si>
  <si>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</si>
  <si>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</si>
  <si>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</si>
  <si>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</si>
  <si>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</si>
  <si>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</si>
  <si>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</si>
  <si>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</si>
  <si>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</si>
  <si>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</si>
  <si>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</si>
  <si>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</si>
  <si>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</si>
  <si>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</si>
  <si>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</si>
  <si>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</si>
  <si>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</si>
  <si>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</si>
  <si>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</si>
  <si>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</si>
  <si>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</si>
  <si>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</si>
  <si>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</si>
  <si>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</si>
  <si>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</si>
  <si>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</si>
  <si>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</si>
  <si>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</si>
  <si>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</si>
  <si>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</si>
  <si>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</si>
  <si>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</si>
  <si>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</si>
  <si>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</si>
  <si>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</si>
  <si>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</si>
  <si>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</si>
  <si>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</si>
  <si>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</si>
  <si>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</si>
  <si>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</si>
  <si>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</si>
  <si>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</si>
  <si>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</si>
  <si>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</si>
  <si>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</si>
  <si>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</si>
  <si>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</si>
  <si>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</si>
  <si>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</si>
  <si>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</si>
  <si>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</si>
  <si>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</si>
  <si>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</si>
  <si>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</si>
  <si>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</si>
  <si>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</si>
  <si>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</si>
  <si>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</si>
  <si>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</si>
  <si>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</si>
  <si>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</si>
  <si>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</si>
  <si>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</si>
  <si>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</si>
  <si>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</si>
  <si>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</si>
  <si>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</si>
  <si>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</si>
  <si>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</si>
  <si>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</si>
  <si>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</si>
  <si>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</si>
  <si>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</si>
  <si>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</si>
  <si>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</si>
  <si>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</si>
  <si>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</si>
  <si>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</si>
  <si>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</si>
  <si>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</si>
  <si>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</si>
  <si>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</si>
  <si>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</si>
  <si>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</si>
  <si>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</si>
  <si>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</si>
  <si>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</si>
  <si>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</si>
  <si>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</si>
  <si>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</si>
  <si>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</si>
  <si>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</si>
  <si>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</si>
  <si>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</si>
  <si>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</si>
  <si>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</si>
  <si>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</si>
  <si>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</si>
  <si>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</si>
  <si>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</si>
  <si>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</si>
  <si>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</si>
  <si>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</si>
  <si>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</si>
  <si>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</si>
  <si>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</si>
  <si>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</si>
  <si>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</si>
  <si>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</si>
  <si>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</si>
  <si>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</si>
  <si>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</si>
  <si>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</si>
  <si>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</si>
  <si>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</si>
  <si>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</si>
  <si>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</si>
  <si>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</si>
  <si>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</si>
  <si>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</si>
  <si>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</si>
  <si>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</si>
  <si>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</si>
  <si>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</si>
  <si>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</si>
  <si>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</si>
  <si>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</si>
  <si>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</si>
  <si>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</si>
  <si>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</si>
  <si>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</si>
  <si>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</si>
  <si>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</si>
  <si>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</si>
  <si>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</si>
  <si>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</si>
  <si>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</si>
  <si>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</si>
  <si>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</si>
  <si>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</si>
  <si>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</si>
  <si>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</si>
  <si>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</si>
  <si>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</si>
  <si>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</si>
  <si>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</si>
  <si>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</si>
  <si>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</si>
  <si>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</si>
  <si>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</si>
  <si>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</si>
  <si>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</si>
  <si>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</si>
  <si>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</si>
  <si>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</si>
  <si>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</si>
  <si>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</si>
  <si>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</si>
  <si>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</si>
  <si>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</si>
  <si>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</si>
  <si>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</si>
  <si>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</si>
  <si>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</si>
  <si>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</si>
  <si>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</si>
  <si>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</si>
  <si>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</si>
  <si>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</si>
  <si>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</si>
  <si>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</si>
  <si>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</si>
  <si>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</si>
  <si>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</si>
  <si>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</si>
  <si>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</si>
  <si>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</si>
  <si>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</si>
  <si>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</si>
  <si>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</si>
  <si>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</si>
  <si>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</si>
  <si>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</si>
  <si>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</si>
  <si>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</si>
  <si>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</si>
  <si>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</si>
  <si>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</si>
  <si>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</si>
  <si>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</si>
  <si>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</si>
  <si>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</si>
  <si>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</si>
  <si>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</si>
  <si>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</si>
  <si>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</si>
  <si>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</si>
  <si>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</si>
  <si>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</si>
  <si>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</si>
  <si>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</si>
  <si>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</si>
  <si>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</si>
  <si>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</si>
  <si>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</si>
  <si>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</si>
  <si>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</si>
  <si>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</si>
  <si>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</si>
  <si>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</si>
  <si>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</si>
  <si>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</si>
  <si>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</si>
  <si>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</si>
  <si>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</si>
  <si>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</si>
  <si>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</si>
  <si>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</si>
  <si>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</si>
  <si>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</si>
  <si>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</si>
  <si>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</si>
  <si>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</si>
  <si>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</si>
  <si>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</si>
  <si>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</si>
  <si>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</si>
  <si>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</si>
  <si>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</si>
  <si>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</si>
  <si>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</si>
  <si>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</si>
  <si>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</si>
  <si>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</si>
  <si>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</si>
  <si>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</si>
  <si>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</si>
  <si>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</si>
  <si>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</si>
  <si>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</si>
  <si>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</si>
  <si>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</si>
  <si>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</si>
  <si>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</si>
  <si>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</si>
  <si>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</si>
  <si>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</si>
  <si>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</si>
  <si>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</si>
  <si>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</si>
  <si>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</si>
  <si>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</si>
  <si>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</si>
  <si>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</si>
  <si>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</si>
  <si>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</si>
  <si>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</si>
  <si>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</si>
  <si>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</si>
  <si>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</si>
  <si>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</si>
  <si>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</si>
  <si>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</si>
  <si>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</si>
  <si>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</si>
  <si>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</si>
  <si>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</si>
  <si>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</si>
  <si>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</si>
  <si>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</si>
  <si>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</si>
  <si>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</si>
  <si>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</si>
  <si>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</si>
  <si>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</si>
  <si>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</si>
  <si>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</si>
  <si>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</si>
  <si>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</si>
  <si>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</si>
  <si>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</si>
  <si>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</si>
  <si>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</si>
  <si>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</si>
  <si>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</si>
  <si>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</si>
  <si>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</si>
  <si>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</si>
  <si>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</si>
  <si>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</si>
  <si>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</si>
  <si>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</si>
  <si>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</si>
  <si>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</si>
  <si>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</si>
  <si>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</si>
  <si>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</si>
  <si>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</si>
  <si>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</si>
  <si>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</si>
  <si>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</si>
  <si>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</si>
  <si>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</si>
  <si>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</si>
  <si>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</si>
  <si>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</si>
  <si>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</si>
  <si>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</si>
  <si>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</si>
  <si>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</si>
  <si>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</si>
  <si>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</si>
  <si>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</si>
  <si>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</si>
  <si>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</si>
  <si>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</si>
  <si>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</si>
  <si>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</si>
  <si>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</si>
  <si>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</si>
  <si>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</si>
  <si>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</si>
  <si>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</si>
  <si>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</si>
  <si>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</si>
  <si>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</si>
  <si>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</si>
  <si>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</si>
  <si>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</si>
  <si>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</si>
  <si>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</si>
  <si>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</si>
  <si>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</si>
  <si>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</si>
  <si>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</si>
  <si>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</si>
  <si>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</si>
  <si>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</si>
  <si>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</si>
  <si>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</si>
  <si>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</si>
  <si>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</si>
  <si>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</si>
  <si>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</si>
  <si>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</si>
  <si>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</si>
  <si>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</si>
  <si>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</si>
  <si>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</si>
  <si>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</si>
  <si>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</si>
  <si>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</si>
  <si>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</si>
  <si>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</si>
  <si>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</si>
  <si>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</si>
  <si>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</si>
  <si>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</si>
  <si>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</si>
  <si>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</si>
  <si>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</si>
  <si>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</si>
  <si>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</si>
  <si>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</si>
  <si>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</si>
  <si>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</si>
  <si>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</si>
  <si>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</si>
  <si>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</si>
  <si>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</si>
  <si>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</si>
  <si>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</si>
  <si>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</si>
  <si>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</si>
  <si>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</si>
  <si>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</si>
  <si>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</si>
  <si>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</si>
  <si>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</si>
  <si>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</si>
  <si>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</si>
  <si>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</si>
  <si>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</si>
  <si>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</si>
  <si>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</si>
  <si>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</si>
  <si>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</si>
  <si>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</si>
  <si>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</si>
  <si>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</si>
  <si>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</si>
  <si>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</si>
  <si>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</si>
  <si>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</si>
  <si>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</si>
  <si>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</si>
  <si>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</si>
  <si>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</si>
  <si>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</si>
  <si>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</si>
  <si>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</si>
  <si>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</si>
  <si>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</si>
  <si>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</si>
  <si>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</si>
  <si>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</si>
  <si>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</si>
  <si>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</si>
  <si>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</si>
  <si>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</si>
  <si>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</si>
  <si>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</si>
  <si>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</si>
  <si>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</si>
  <si>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</si>
  <si>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</si>
  <si>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</si>
  <si>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</si>
  <si>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</si>
  <si>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</si>
  <si>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</si>
  <si>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</si>
  <si>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</si>
  <si>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</si>
  <si>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</si>
  <si>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</si>
  <si>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</si>
  <si>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</si>
  <si>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</si>
  <si>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</si>
  <si>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</si>
  <si>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</si>
  <si>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</si>
  <si>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</si>
  <si>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</si>
  <si>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</si>
  <si>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</si>
  <si>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</si>
  <si>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</si>
  <si>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</si>
  <si>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</si>
  <si>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</si>
  <si>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</si>
  <si>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</si>
  <si>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</si>
  <si>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</si>
  <si>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</si>
  <si>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</si>
  <si>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</si>
  <si>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</si>
  <si>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</si>
  <si>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</si>
  <si>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</si>
  <si>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</si>
  <si>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</si>
  <si>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</si>
  <si>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</si>
  <si>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</si>
  <si>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</si>
  <si>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</si>
  <si>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</si>
  <si>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</si>
  <si>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</si>
  <si>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</si>
  <si>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</si>
  <si>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</si>
  <si>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</si>
  <si>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</si>
  <si>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</si>
  <si>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</si>
  <si>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</si>
  <si>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</si>
  <si>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</si>
  <si>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</si>
  <si>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</si>
  <si>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</si>
  <si>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</si>
  <si>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</si>
  <si>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</si>
  <si>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</si>
  <si>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</si>
  <si>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</si>
  <si>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</si>
  <si>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</si>
  <si>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</si>
  <si>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</si>
  <si>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</si>
  <si>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</si>
  <si>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</si>
  <si>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</si>
  <si>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</si>
  <si>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</si>
  <si>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</si>
  <si>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</si>
  <si>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</si>
  <si>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</si>
  <si>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</si>
  <si>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</si>
  <si>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</si>
  <si>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</si>
  <si>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</si>
  <si>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</si>
  <si>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</si>
  <si>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</si>
  <si>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</si>
  <si>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</si>
  <si>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</si>
  <si>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</si>
  <si>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</si>
  <si>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</si>
  <si>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</si>
  <si>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</si>
  <si>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</si>
  <si>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</si>
  <si>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</si>
  <si>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</si>
  <si>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</si>
  <si>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</si>
  <si>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</si>
  <si>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</si>
  <si>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</si>
  <si>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</si>
  <si>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</si>
  <si>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</si>
  <si>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</si>
  <si>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</si>
  <si>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</si>
  <si>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</si>
  <si>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</si>
  <si>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</si>
  <si>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</si>
  <si>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</si>
  <si>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</si>
  <si>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</si>
  <si>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</si>
  <si>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</si>
  <si>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</si>
  <si>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</si>
  <si>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</si>
  <si>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</si>
  <si>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</si>
  <si>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</si>
  <si>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</si>
  <si>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</si>
  <si>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</si>
  <si>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</si>
  <si>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</si>
  <si>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</si>
  <si>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</si>
  <si>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</si>
  <si>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</si>
  <si>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</si>
  <si>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</si>
  <si>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</si>
  <si>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</si>
  <si>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</si>
  <si>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</si>
  <si>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</si>
  <si>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</si>
  <si>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</si>
  <si>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</si>
  <si>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</si>
  <si>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</si>
  <si>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</si>
  <si>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</si>
  <si>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</si>
  <si>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</si>
  <si>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</si>
  <si>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</si>
  <si>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</si>
  <si>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</si>
  <si>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</si>
  <si>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</si>
  <si>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</si>
  <si>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</si>
  <si>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</si>
  <si>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</si>
  <si>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</si>
  <si>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</si>
  <si>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</si>
  <si>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</si>
  <si>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</si>
  <si>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</si>
  <si>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</si>
  <si>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</si>
  <si>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</si>
  <si>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</si>
  <si>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</si>
  <si>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</si>
  <si>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</si>
  <si>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</si>
  <si>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</si>
  <si>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</si>
  <si>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</si>
  <si>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</si>
  <si>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</si>
  <si>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</si>
  <si>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</si>
  <si>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</si>
  <si>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</si>
  <si>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</si>
  <si>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</si>
  <si>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</si>
  <si>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</si>
  <si>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</si>
  <si>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</si>
  <si>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</si>
  <si>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</si>
  <si>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</si>
  <si>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</si>
  <si>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</si>
  <si>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</si>
  <si>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</si>
  <si>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</si>
  <si>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</si>
  <si>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</si>
  <si>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</si>
  <si>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</si>
  <si>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</si>
  <si>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</si>
  <si>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</si>
  <si>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</si>
  <si>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</si>
  <si>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</si>
  <si>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</si>
  <si>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</si>
  <si>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</si>
  <si>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</si>
  <si>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</si>
  <si>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</si>
  <si>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</si>
  <si>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</si>
  <si>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</si>
  <si>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</si>
  <si>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</si>
  <si>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</si>
  <si>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</si>
  <si>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</si>
  <si>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</si>
  <si>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</si>
  <si>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</si>
  <si>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</si>
  <si>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</si>
  <si>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</si>
  <si>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</si>
  <si>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</si>
  <si>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</si>
  <si>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</si>
  <si>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</si>
  <si>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</si>
  <si>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</si>
  <si>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</si>
  <si>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</si>
  <si>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</si>
  <si>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</si>
  <si>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</si>
  <si>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</si>
  <si>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</si>
  <si>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</si>
  <si>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</si>
  <si>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</si>
  <si>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</si>
  <si>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</si>
  <si>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</si>
  <si>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</si>
  <si>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</si>
  <si>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</si>
  <si>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</si>
  <si>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</si>
  <si>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</si>
  <si>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</si>
  <si>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</si>
  <si>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</si>
  <si>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</si>
  <si>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</si>
  <si>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</si>
  <si>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</si>
  <si>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</si>
  <si>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</si>
  <si>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</si>
  <si>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</si>
  <si>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</si>
  <si>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</si>
  <si>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</si>
  <si>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</si>
  <si>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</si>
  <si>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</si>
  <si>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</si>
  <si>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</si>
  <si>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</si>
  <si>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</si>
  <si>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</si>
  <si>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</si>
  <si>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</si>
  <si>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</si>
  <si>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</si>
  <si>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</si>
  <si>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</si>
  <si>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</si>
  <si>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</si>
  <si>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</si>
  <si>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</si>
  <si>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</si>
  <si>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</si>
  <si>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</si>
  <si>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</si>
  <si>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</si>
  <si>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</si>
  <si>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</si>
  <si>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</si>
  <si>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</si>
  <si>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</si>
  <si>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</si>
  <si>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</si>
  <si>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</si>
  <si>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</si>
  <si>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</si>
  <si>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</si>
  <si>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</si>
  <si>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</si>
  <si>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</si>
  <si>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</si>
  <si>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</si>
  <si>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</si>
  <si>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</si>
  <si>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</si>
  <si>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</si>
  <si>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</si>
  <si>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</si>
  <si>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</si>
  <si>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</si>
  <si>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</si>
  <si>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</si>
  <si>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</si>
  <si>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</si>
  <si>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</si>
  <si>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</si>
  <si>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</si>
  <si>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</si>
  <si>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</si>
  <si>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</si>
  <si>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</si>
  <si>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</si>
  <si>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</si>
  <si>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</si>
  <si>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</si>
  <si>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</si>
  <si>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</si>
  <si>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</si>
  <si>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</si>
  <si>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</si>
  <si>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</si>
  <si>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</si>
  <si>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</si>
  <si>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</si>
  <si>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</si>
  <si>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</si>
  <si>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</si>
  <si>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</si>
  <si>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</si>
  <si>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</si>
  <si>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</si>
  <si>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</si>
  <si>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</si>
  <si>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</si>
  <si>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</si>
  <si>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</si>
  <si>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</si>
  <si>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</si>
  <si>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</si>
  <si>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</si>
  <si>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</si>
  <si>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</si>
  <si>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</si>
  <si>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</si>
  <si>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</si>
  <si>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</si>
  <si>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</si>
  <si>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</si>
  <si>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</si>
  <si>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</si>
  <si>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</si>
  <si>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</si>
  <si>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</si>
  <si>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</si>
  <si>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</si>
  <si>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</si>
  <si>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</si>
  <si>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</si>
  <si>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</si>
  <si>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</si>
  <si>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</si>
  <si>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</si>
  <si>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</si>
  <si>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</si>
  <si>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</si>
  <si>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</si>
  <si>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</si>
  <si>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</si>
  <si>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</si>
  <si>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</si>
  <si>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</si>
  <si>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</si>
  <si>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</si>
  <si>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</si>
  <si>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</si>
  <si>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</si>
  <si>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</si>
  <si>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</si>
  <si>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</si>
  <si>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</si>
  <si>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</si>
  <si>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</si>
  <si>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</si>
  <si>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</si>
  <si>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</si>
  <si>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</si>
  <si>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</si>
  <si>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</si>
  <si>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</si>
  <si>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</si>
  <si>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</si>
  <si>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</si>
  <si>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</si>
  <si>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</si>
  <si>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</si>
  <si>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</si>
  <si>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</si>
  <si>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</si>
  <si>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</si>
  <si>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</si>
  <si>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</si>
  <si>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</si>
  <si>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</si>
  <si>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</si>
  <si>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</si>
  <si>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</si>
  <si>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</si>
  <si>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</si>
  <si>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</si>
  <si>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</si>
  <si>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</si>
  <si>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</si>
  <si>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</si>
  <si>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</si>
  <si>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</si>
  <si>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</si>
  <si>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</si>
  <si>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</si>
  <si>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</si>
  <si>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</si>
  <si>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</si>
  <si>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</si>
  <si>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</si>
  <si>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</si>
  <si>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</si>
  <si>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</si>
  <si>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</si>
  <si>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</si>
  <si>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</si>
  <si>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</si>
  <si>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</si>
  <si>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</si>
  <si>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</si>
  <si>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</si>
  <si>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</si>
  <si>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</si>
  <si>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</si>
  <si>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</si>
  <si>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</si>
  <si>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</si>
  <si>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</si>
  <si>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</si>
  <si>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</si>
  <si>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</si>
  <si>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</si>
  <si>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</si>
  <si>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</si>
  <si>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</si>
  <si>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</si>
  <si>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</si>
  <si>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</si>
  <si>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</si>
  <si>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</si>
  <si>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</si>
  <si>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</si>
  <si>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</si>
  <si>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</si>
  <si>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</si>
  <si>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</si>
  <si>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</si>
  <si>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</si>
  <si>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</si>
  <si>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</si>
  <si>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</si>
  <si>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</si>
  <si>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</si>
  <si>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</si>
  <si>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</si>
  <si>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</si>
  <si>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</si>
  <si>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</si>
  <si>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</si>
  <si>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</si>
  <si>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</si>
  <si>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</si>
  <si>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</si>
  <si>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</si>
  <si>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</si>
  <si>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</si>
  <si>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</si>
  <si>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</si>
  <si>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</si>
  <si>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</si>
  <si>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</si>
  <si>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</si>
  <si>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</si>
  <si>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</si>
  <si>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</si>
  <si>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</si>
  <si>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</si>
  <si>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</si>
  <si>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</si>
  <si>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</si>
  <si>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</si>
  <si>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</si>
  <si>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</si>
  <si>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</si>
  <si>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</si>
  <si>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</si>
  <si>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</si>
  <si>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</si>
  <si>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</si>
  <si>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</si>
  <si>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</si>
  <si>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</si>
  <si>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</si>
  <si>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</si>
  <si>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</si>
  <si>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</si>
  <si>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</si>
  <si>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</si>
  <si>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</si>
  <si>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</si>
  <si>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</si>
  <si>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</si>
  <si>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</si>
  <si>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</si>
  <si>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</si>
  <si>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</si>
  <si>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</si>
  <si>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</si>
  <si>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</si>
  <si>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</si>
  <si>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</si>
  <si>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</si>
  <si>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</si>
  <si>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</si>
  <si>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</si>
  <si>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</si>
  <si>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</si>
  <si>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</si>
  <si>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</si>
  <si>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</si>
  <si>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</si>
  <si>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</si>
  <si>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</si>
  <si>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</si>
  <si>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</si>
  <si>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</si>
  <si>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</si>
  <si>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</si>
  <si>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</si>
  <si>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</si>
  <si>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</si>
  <si>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</si>
  <si>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</si>
  <si>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</si>
  <si>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</si>
  <si>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</si>
  <si>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</si>
  <si>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</si>
  <si>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</si>
  <si>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</si>
  <si>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</si>
  <si>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</si>
  <si>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</si>
  <si>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</si>
  <si>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</si>
  <si>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</si>
  <si>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</si>
  <si>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</si>
  <si>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</si>
  <si>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</si>
  <si>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</si>
  <si>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</si>
  <si>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</si>
  <si>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</si>
  <si>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</si>
  <si>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</si>
  <si>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</si>
  <si>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</si>
  <si>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</si>
  <si>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</si>
  <si>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</si>
  <si>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</si>
  <si>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</si>
  <si>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</si>
  <si>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</si>
  <si>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</si>
  <si>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</si>
  <si>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</si>
  <si>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</si>
  <si>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</si>
  <si>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</si>
  <si>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</si>
  <si>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</si>
  <si>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</si>
  <si>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</si>
  <si>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</si>
  <si>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</si>
  <si>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</si>
  <si>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</si>
  <si>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</si>
  <si>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</si>
  <si>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</si>
  <si>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</si>
  <si>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</si>
  <si>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</si>
  <si>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</si>
  <si>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</si>
  <si>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</si>
  <si>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</si>
  <si>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</si>
  <si>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</si>
  <si>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</si>
  <si>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</si>
  <si>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</si>
  <si>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</si>
  <si>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</si>
  <si>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</si>
  <si>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</si>
  <si>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</si>
  <si>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</si>
  <si>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</si>
  <si>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</si>
  <si>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</si>
  <si>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</si>
  <si>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</si>
  <si>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</si>
  <si>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</si>
  <si>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</si>
  <si>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</si>
  <si>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</si>
  <si>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</si>
  <si>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</si>
  <si>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</si>
  <si>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</si>
  <si>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</si>
  <si>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</si>
  <si>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</si>
  <si>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</si>
  <si>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</si>
  <si>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</si>
  <si>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</si>
  <si>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</si>
  <si>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</si>
  <si>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</si>
  <si>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</si>
  <si>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</si>
  <si>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</si>
  <si>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</si>
  <si>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</si>
  <si>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</si>
  <si>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</si>
  <si>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</si>
  <si>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</si>
  <si>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</si>
  <si>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</si>
  <si>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</si>
  <si>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</si>
  <si>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</si>
  <si>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</si>
  <si>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</si>
  <si>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</si>
  <si>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</si>
  <si>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</si>
  <si>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</si>
  <si>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</si>
  <si>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</si>
  <si>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</si>
  <si>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</si>
  <si>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</si>
  <si>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</si>
  <si>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</si>
  <si>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</si>
  <si>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</si>
  <si>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</si>
  <si>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</si>
  <si>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</si>
  <si>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</si>
  <si>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</si>
  <si>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</si>
  <si>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</si>
  <si>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</si>
  <si>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</si>
  <si>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</si>
  <si>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</si>
  <si>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</si>
  <si>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</si>
  <si>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</si>
  <si>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</si>
  <si>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</si>
  <si>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</si>
  <si>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</si>
  <si>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</si>
  <si>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</si>
  <si>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</si>
  <si>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</si>
  <si>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</si>
  <si>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</si>
  <si>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</si>
  <si>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</si>
  <si>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</si>
  <si>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</si>
  <si>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</si>
  <si>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</si>
  <si>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</si>
  <si>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</si>
  <si>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</si>
  <si>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</si>
  <si>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</si>
  <si>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</si>
  <si>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</si>
  <si>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</si>
  <si>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</si>
  <si>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</si>
  <si>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</si>
  <si>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</si>
  <si>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</si>
  <si>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</si>
  <si>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</si>
  <si>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</si>
  <si>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</si>
  <si>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</si>
  <si>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</si>
  <si>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</si>
  <si>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</si>
  <si>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</si>
  <si>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</si>
  <si>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</si>
  <si>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</si>
  <si>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</si>
  <si>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</si>
  <si>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</si>
  <si>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</si>
  <si>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</si>
  <si>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</si>
  <si>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</si>
  <si>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</si>
  <si>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</si>
  <si>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</si>
  <si>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</si>
  <si>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</si>
  <si>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</si>
  <si>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</si>
  <si>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</si>
  <si>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</si>
  <si>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</si>
  <si>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</si>
  <si>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</si>
  <si>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</si>
  <si>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</si>
  <si>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</si>
  <si>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</si>
  <si>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</si>
  <si>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</si>
  <si>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</si>
  <si>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</si>
  <si>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</si>
  <si>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</si>
  <si>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</si>
  <si>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</si>
  <si>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</si>
  <si>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</si>
  <si>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</si>
  <si>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</si>
  <si>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</si>
  <si>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</si>
  <si>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</si>
  <si>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</si>
  <si>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</si>
  <si>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</si>
  <si>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</si>
  <si>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</si>
  <si>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</si>
  <si>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</si>
  <si>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</si>
  <si>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</si>
  <si>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</si>
  <si>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</si>
  <si>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</si>
  <si>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</si>
  <si>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</si>
  <si>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</si>
  <si>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</si>
  <si>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</si>
  <si>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</si>
  <si>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</si>
  <si>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</si>
  <si>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</si>
  <si>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</si>
  <si>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</si>
  <si>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</si>
  <si>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</si>
  <si>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</si>
  <si>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</si>
  <si>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</si>
  <si>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</si>
  <si>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</si>
  <si>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</si>
  <si>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</si>
  <si>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</si>
  <si>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</si>
  <si>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</si>
  <si>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</si>
  <si>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</si>
  <si>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</si>
  <si>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</si>
  <si>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</si>
  <si>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</si>
  <si>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</si>
  <si>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</si>
  <si>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</si>
  <si>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</si>
  <si>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</si>
  <si>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</si>
  <si>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</si>
  <si>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</si>
  <si>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</si>
  <si>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</si>
  <si>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</si>
  <si>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</si>
  <si>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</si>
  <si>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</si>
  <si>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</si>
  <si>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</si>
  <si>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</si>
  <si>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</si>
  <si>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</si>
  <si>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</si>
  <si>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</si>
  <si>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</si>
  <si>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</si>
  <si>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</si>
  <si>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</si>
  <si>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</si>
  <si>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</si>
  <si>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</si>
  <si>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</si>
  <si>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</si>
  <si>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</si>
  <si>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</si>
  <si>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</si>
  <si>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</si>
  <si>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</si>
  <si>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</si>
  <si>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</si>
  <si>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</si>
  <si>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</si>
  <si>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</si>
  <si>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</si>
  <si>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</si>
  <si>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</si>
  <si>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</si>
  <si>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</si>
  <si>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</si>
  <si>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</si>
  <si>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</si>
  <si>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</si>
  <si>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</si>
  <si>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</si>
  <si>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</si>
  <si>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</si>
  <si>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</si>
  <si>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</si>
  <si>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</si>
  <si>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</si>
  <si>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</si>
  <si>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</si>
  <si>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</si>
  <si>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</si>
  <si>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</si>
  <si>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</si>
  <si>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</si>
  <si>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</si>
  <si>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</si>
  <si>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</si>
  <si>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</si>
  <si>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</si>
  <si>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</si>
  <si>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</si>
  <si>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</si>
  <si>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</si>
  <si>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</si>
  <si>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</si>
  <si>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</si>
  <si>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</si>
  <si>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</si>
  <si>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</si>
  <si>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</si>
  <si>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</si>
  <si>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</si>
  <si>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</si>
  <si>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</si>
  <si>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</si>
  <si>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</si>
  <si>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</si>
  <si>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</si>
  <si>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</si>
  <si>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</si>
  <si>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</si>
  <si>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</si>
  <si>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</si>
  <si>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</si>
  <si>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</si>
  <si>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</si>
  <si>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</si>
  <si>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</si>
  <si>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</si>
  <si>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</si>
  <si>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</si>
  <si>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</si>
  <si>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</si>
  <si>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</si>
  <si>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</si>
  <si>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</si>
  <si>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</si>
  <si>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</si>
  <si>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</si>
  <si>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</si>
  <si>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</si>
  <si>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</si>
  <si>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</si>
  <si>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</si>
  <si>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</si>
  <si>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</si>
  <si>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</si>
  <si>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</si>
  <si>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</si>
  <si>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</si>
  <si>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</si>
  <si>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</si>
  <si>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</si>
  <si>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</si>
  <si>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</si>
  <si>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</si>
  <si>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</si>
  <si>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</si>
  <si>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</si>
  <si>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</si>
  <si>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</si>
  <si>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</si>
  <si>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</si>
  <si>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</si>
  <si>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</si>
  <si>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</si>
  <si>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</si>
  <si>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</si>
  <si>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</si>
  <si>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</si>
  <si>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</si>
  <si>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</si>
  <si>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</si>
  <si>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</si>
  <si>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</si>
  <si>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</si>
  <si>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</si>
  <si>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</si>
  <si>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</si>
  <si>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</si>
  <si>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</si>
  <si>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</si>
  <si>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</si>
  <si>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</si>
  <si>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</si>
  <si>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</si>
  <si>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</si>
  <si>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</si>
  <si>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</si>
  <si>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</si>
  <si>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</si>
  <si>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</si>
  <si>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</si>
  <si>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</si>
  <si>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</si>
  <si>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</si>
  <si>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</si>
  <si>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</si>
  <si>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</si>
  <si>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</si>
  <si>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</si>
  <si>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</si>
  <si>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</si>
  <si>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</si>
  <si>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</si>
  <si>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</si>
  <si>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</si>
  <si>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</si>
  <si>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</si>
  <si>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</si>
  <si>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</si>
  <si>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</si>
  <si>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</si>
  <si>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</si>
  <si>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</si>
  <si>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</si>
  <si>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</si>
  <si>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</si>
  <si>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</si>
  <si>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</si>
  <si>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</si>
  <si>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</si>
  <si>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</si>
  <si>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</si>
  <si>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</si>
  <si>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</si>
  <si>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</si>
  <si>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</si>
  <si>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</si>
  <si>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</si>
  <si>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</si>
  <si>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</si>
  <si>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</si>
  <si>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</si>
  <si>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</si>
  <si>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</si>
  <si>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</si>
  <si>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</si>
  <si>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</si>
  <si>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</si>
  <si>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</si>
  <si>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</si>
  <si>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</si>
  <si>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</si>
  <si>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</si>
  <si>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</si>
  <si>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</si>
  <si>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</si>
  <si>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</si>
  <si>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</si>
  <si>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</si>
  <si>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</si>
  <si>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</si>
  <si>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</si>
  <si>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</si>
  <si>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</si>
  <si>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</si>
  <si>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</si>
  <si>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</si>
  <si>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</si>
  <si>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</si>
  <si>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</si>
  <si>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</si>
  <si>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</si>
  <si>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</si>
  <si>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</si>
  <si>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</si>
  <si>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</si>
  <si>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</si>
  <si>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</si>
  <si>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</si>
  <si>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</si>
  <si>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</si>
  <si>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</si>
  <si>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</si>
  <si>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</si>
  <si>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</si>
  <si>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</si>
  <si>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</si>
  <si>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</si>
  <si>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</si>
  <si>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</si>
  <si>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</si>
  <si>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</si>
  <si>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</si>
  <si>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</si>
  <si>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</si>
  <si>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</si>
  <si>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</si>
  <si>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</si>
  <si>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</si>
  <si>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</si>
  <si>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</si>
  <si>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</si>
  <si>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</si>
  <si>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</si>
  <si>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</si>
  <si>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</si>
  <si>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</si>
  <si>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</si>
  <si>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</si>
  <si>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</si>
  <si>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</si>
  <si>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</si>
  <si>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</si>
  <si>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</si>
  <si>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</si>
  <si>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</si>
  <si>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</si>
  <si>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</si>
  <si>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</si>
  <si>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</si>
  <si>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</si>
  <si>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</si>
  <si>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</si>
  <si>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</si>
  <si>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</si>
  <si>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</si>
  <si>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</si>
  <si>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</si>
  <si>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</si>
  <si>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</si>
  <si>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</si>
  <si>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</si>
  <si>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</si>
  <si>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</si>
  <si>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</si>
  <si>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</si>
  <si>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</si>
  <si>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</si>
  <si>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</si>
  <si>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</si>
  <si>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</si>
  <si>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</si>
  <si>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</si>
  <si>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</si>
  <si>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</si>
  <si>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</si>
  <si>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</si>
  <si>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</si>
  <si>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</si>
  <si>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</si>
  <si>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</si>
  <si>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</si>
  <si>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</si>
  <si>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</si>
  <si>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</si>
  <si>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</si>
  <si>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</si>
  <si>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</si>
  <si>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</si>
  <si>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</si>
  <si>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</si>
  <si>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</si>
  <si>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</si>
  <si>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</si>
  <si>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</si>
  <si>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</si>
  <si>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</si>
  <si>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</si>
  <si>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</si>
  <si>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</si>
  <si>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</si>
  <si>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</si>
  <si>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</si>
  <si>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</si>
  <si>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</si>
  <si>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</si>
  <si>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</si>
  <si>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</si>
  <si>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</si>
  <si>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</si>
  <si>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</si>
  <si>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</si>
  <si>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</si>
  <si>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</si>
  <si>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</si>
  <si>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</si>
  <si>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</si>
  <si>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</si>
  <si>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</si>
  <si>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</si>
  <si>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</si>
  <si>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</si>
  <si>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</si>
  <si>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</si>
  <si>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</si>
  <si>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</si>
  <si>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</si>
  <si>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</si>
  <si>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</si>
  <si>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</si>
  <si>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</si>
  <si>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</si>
  <si>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</si>
  <si>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</si>
  <si>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</si>
  <si>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</si>
  <si>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</si>
  <si>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</si>
  <si>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</si>
  <si>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</si>
  <si>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</si>
  <si>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</si>
  <si>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</si>
  <si>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</si>
  <si>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</si>
  <si>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</si>
  <si>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</si>
  <si>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</si>
  <si>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</si>
  <si>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</si>
  <si>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</si>
  <si>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</si>
  <si>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</si>
  <si>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</si>
  <si>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</si>
  <si>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</si>
  <si>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</si>
  <si>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</si>
  <si>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</si>
  <si>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</si>
  <si>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</si>
  <si>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</si>
  <si>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</si>
  <si>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</si>
  <si>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</si>
  <si>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</si>
  <si>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</si>
  <si>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</si>
  <si>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</si>
  <si>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</si>
  <si>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</si>
  <si>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</si>
  <si>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</si>
  <si>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</si>
  <si>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</si>
  <si>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</si>
  <si>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</si>
  <si>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</si>
  <si>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</si>
  <si>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</si>
  <si>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</si>
  <si>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</si>
  <si>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</si>
  <si>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</si>
  <si>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</si>
  <si>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</si>
  <si>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</si>
  <si>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</si>
  <si>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</si>
  <si>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</si>
  <si>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</si>
  <si>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</si>
  <si>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</si>
  <si>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</si>
  <si>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</si>
  <si>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</si>
  <si>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</si>
  <si>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</si>
  <si>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</si>
  <si>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</si>
  <si>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</si>
  <si>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</si>
  <si>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</si>
  <si>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</si>
  <si>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</si>
  <si>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</si>
  <si>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</si>
  <si>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</si>
  <si>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</si>
  <si>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</si>
  <si>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</si>
  <si>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</si>
  <si>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</si>
  <si>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</si>
  <si>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</si>
  <si>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</si>
  <si>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</si>
  <si>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</si>
  <si>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</si>
  <si>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</si>
  <si>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</si>
  <si>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</si>
  <si>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</si>
  <si>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</si>
  <si>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</si>
  <si>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</si>
  <si>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</si>
  <si>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</si>
  <si>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</si>
  <si>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</si>
  <si>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</si>
  <si>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</si>
  <si>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</si>
  <si>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</si>
  <si>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</si>
  <si>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</si>
  <si>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</si>
  <si>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</si>
  <si>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</si>
  <si>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</si>
  <si>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</si>
  <si>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</si>
  <si>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</si>
  <si>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</si>
  <si>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</si>
  <si>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</si>
  <si>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</si>
  <si>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</si>
  <si>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</si>
  <si>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</si>
  <si>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</si>
  <si>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</si>
  <si>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</si>
  <si>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</si>
  <si>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</si>
  <si>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</si>
  <si>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</si>
  <si>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</si>
  <si>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</si>
  <si>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</si>
  <si>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</si>
  <si>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</si>
  <si>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</si>
  <si>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</si>
  <si>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</si>
  <si>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</si>
  <si>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</si>
  <si>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</si>
  <si>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</si>
  <si>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</si>
  <si>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</si>
  <si>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</si>
  <si>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</si>
  <si>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</si>
  <si>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</si>
  <si>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</si>
  <si>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</si>
  <si>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</si>
  <si>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</si>
  <si>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</si>
  <si>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</si>
  <si>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</si>
  <si>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</si>
  <si>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</si>
  <si>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</si>
  <si>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</si>
  <si>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</si>
  <si>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</si>
  <si>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</si>
  <si>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</si>
  <si>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</si>
  <si>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</si>
  <si>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</si>
  <si>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</si>
  <si>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</si>
  <si>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</si>
  <si>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</si>
  <si>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</si>
  <si>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</si>
  <si>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</si>
  <si>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</si>
  <si>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</si>
  <si>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</si>
  <si>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</si>
  <si>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</si>
  <si>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</si>
  <si>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</si>
  <si>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</si>
  <si>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</si>
  <si>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</si>
  <si>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</si>
  <si>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</si>
  <si>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</si>
  <si>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</si>
  <si>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</si>
  <si>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</si>
  <si>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</si>
  <si>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</si>
  <si>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</si>
  <si>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</si>
  <si>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</si>
  <si>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</si>
  <si>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</si>
  <si>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</si>
  <si>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</si>
  <si>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</si>
  <si>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</si>
  <si>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</si>
  <si>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</si>
  <si>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</si>
  <si>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</si>
  <si>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</si>
  <si>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</si>
  <si>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</si>
  <si>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</si>
  <si>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</si>
  <si>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</si>
  <si>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</si>
  <si>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</si>
  <si>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</si>
  <si>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</si>
  <si>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</si>
  <si>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</si>
  <si>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</si>
  <si>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</si>
  <si>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</si>
  <si>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</si>
  <si>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</si>
  <si>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</si>
  <si>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</si>
  <si>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</si>
  <si>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</si>
  <si>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</si>
  <si>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</si>
  <si>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</si>
  <si>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</si>
  <si>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</si>
  <si>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</si>
  <si>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</si>
  <si>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</si>
  <si>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</si>
  <si>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</si>
  <si>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</si>
  <si>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</si>
  <si>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</si>
  <si>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</si>
  <si>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</si>
  <si>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</si>
  <si>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</si>
  <si>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</si>
  <si>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</si>
  <si>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</si>
  <si>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</si>
  <si>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</si>
  <si>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</si>
  <si>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</si>
  <si>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</si>
  <si>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</si>
  <si>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</si>
  <si>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</si>
  <si>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</si>
  <si>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</si>
  <si>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</si>
  <si>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</si>
  <si>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</si>
  <si>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</si>
  <si>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</si>
  <si>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</si>
  <si>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</si>
  <si>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</si>
  <si>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</si>
  <si>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</si>
  <si>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</si>
  <si>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</si>
  <si>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</si>
  <si>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</si>
  <si>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</si>
  <si>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</si>
  <si>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</si>
  <si>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</si>
  <si>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</si>
  <si>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</si>
  <si>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</si>
  <si>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</si>
  <si>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</si>
  <si>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</si>
  <si>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</si>
  <si>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</si>
  <si>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</si>
  <si>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</si>
  <si>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</si>
  <si>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</si>
  <si>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</si>
  <si>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</si>
  <si>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</si>
  <si>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</si>
  <si>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</si>
  <si>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</si>
  <si>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</si>
  <si>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</si>
  <si>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</si>
  <si>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</si>
  <si>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</si>
  <si>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</si>
  <si>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</si>
  <si>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</si>
  <si>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</si>
  <si>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</si>
  <si>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</si>
  <si>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</si>
  <si>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</si>
  <si>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</si>
  <si>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</si>
  <si>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</si>
  <si>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</si>
  <si>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</si>
  <si>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</si>
  <si>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</si>
  <si>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</si>
  <si>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</si>
  <si>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</si>
  <si>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</si>
  <si>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</si>
  <si>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</si>
  <si>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</si>
  <si>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</si>
  <si>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</si>
  <si>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</si>
  <si>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</si>
  <si>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</si>
  <si>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</si>
  <si>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</si>
  <si>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</si>
  <si>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</si>
  <si>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</si>
  <si>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</si>
  <si>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</si>
  <si>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</si>
  <si>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</si>
  <si>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</si>
  <si>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</si>
  <si>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</si>
  <si>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</si>
  <si>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</si>
  <si>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</si>
  <si>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</si>
  <si>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</si>
  <si>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</si>
  <si>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</si>
  <si>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</si>
  <si>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</si>
  <si>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</si>
  <si>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</si>
  <si>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</si>
  <si>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</si>
  <si>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</si>
  <si>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</si>
  <si>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</si>
  <si>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</si>
  <si>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</si>
  <si>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</si>
  <si>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</si>
  <si>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</si>
  <si>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</si>
  <si>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</si>
  <si>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</si>
  <si>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</si>
  <si>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</si>
  <si>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</si>
  <si>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</si>
  <si>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</si>
  <si>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</si>
  <si>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</si>
  <si>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</si>
  <si>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</si>
  <si>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</si>
  <si>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</si>
  <si>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</si>
  <si>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</si>
  <si>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</si>
  <si>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</si>
  <si>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</si>
  <si>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</si>
  <si>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</si>
  <si>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</si>
  <si>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</si>
  <si>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</si>
  <si>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</si>
  <si>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</si>
  <si>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</si>
  <si>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</si>
  <si>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</si>
  <si>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</si>
  <si>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</si>
  <si>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</si>
  <si>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</si>
  <si>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</si>
  <si>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</si>
  <si>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</si>
  <si>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</si>
  <si>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</si>
  <si>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</si>
  <si>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</si>
  <si>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</si>
  <si>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</si>
  <si>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</si>
  <si>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</si>
  <si>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</si>
  <si>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</si>
  <si>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</si>
  <si>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</si>
  <si>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</si>
  <si>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</si>
  <si>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</si>
  <si>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</si>
  <si>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</si>
  <si>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</si>
  <si>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</si>
  <si>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</si>
  <si>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</si>
  <si>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</si>
  <si>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</si>
  <si>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</si>
  <si>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</si>
  <si>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</si>
  <si>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</si>
  <si>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</si>
  <si>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</si>
  <si>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</si>
  <si>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</si>
  <si>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</si>
  <si>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</si>
  <si>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</si>
  <si>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</si>
  <si>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</si>
  <si>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</si>
  <si>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</si>
  <si>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</si>
  <si>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</si>
  <si>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</si>
  <si>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</si>
  <si>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</si>
  <si>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</si>
  <si>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</si>
  <si>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</si>
  <si>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</si>
  <si>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</si>
  <si>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</si>
  <si>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</si>
  <si>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</si>
  <si>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</si>
  <si>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</si>
  <si>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</si>
  <si>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</si>
  <si>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</si>
  <si>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</si>
  <si>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</si>
  <si>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</si>
  <si>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</si>
  <si>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</si>
  <si>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</si>
  <si>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</si>
  <si>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</si>
  <si>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</si>
  <si>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</si>
  <si>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</si>
  <si>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</si>
  <si>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</si>
  <si>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</si>
  <si>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</si>
  <si>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</si>
  <si>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</si>
  <si>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</si>
  <si>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</si>
  <si>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</si>
  <si>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</si>
  <si>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</si>
  <si>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</si>
  <si>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</si>
  <si>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</si>
  <si>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</si>
  <si>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</si>
  <si>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</si>
  <si>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</si>
  <si>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</si>
  <si>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</si>
  <si>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</si>
  <si>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</si>
  <si>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</si>
  <si>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</si>
  <si>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</si>
  <si>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</si>
  <si>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</si>
  <si>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</si>
  <si>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</si>
  <si>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</si>
  <si>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</si>
  <si>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</si>
  <si>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</si>
  <si>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</si>
  <si>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</si>
  <si>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</si>
  <si>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</si>
  <si>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</si>
  <si>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</si>
  <si>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</si>
  <si>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</si>
  <si>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</si>
  <si>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</si>
  <si>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</si>
  <si>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</si>
  <si>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</si>
  <si>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</si>
  <si>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</si>
  <si>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</si>
  <si>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</si>
  <si>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</si>
  <si>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</si>
  <si>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</si>
  <si>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</si>
  <si>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</si>
  <si>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</si>
  <si>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</si>
  <si>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</si>
  <si>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</si>
  <si>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</si>
  <si>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</si>
  <si>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</si>
  <si>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</si>
  <si>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</si>
  <si>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</si>
  <si>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</si>
  <si>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</si>
  <si>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</si>
  <si>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</si>
  <si>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</si>
  <si>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</si>
  <si>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</si>
  <si>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</si>
  <si>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</si>
  <si>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</si>
  <si>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</si>
  <si>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</si>
  <si>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</si>
  <si>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</si>
  <si>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</si>
  <si>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</si>
  <si>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</si>
  <si>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</si>
  <si>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</si>
  <si>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</si>
  <si>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</si>
  <si>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</si>
  <si>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</si>
  <si>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</si>
  <si>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</si>
  <si>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</si>
  <si>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</si>
  <si>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</si>
  <si>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</si>
  <si>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</si>
  <si>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</si>
  <si>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</si>
  <si>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</si>
  <si>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</si>
  <si>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</si>
  <si>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</si>
  <si>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</si>
  <si>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</si>
  <si>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</si>
  <si>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</si>
  <si>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</si>
  <si>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</si>
  <si>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</si>
  <si>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</si>
  <si>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</si>
  <si>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</si>
  <si>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</si>
  <si>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</si>
  <si>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</si>
  <si>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</si>
  <si>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</si>
  <si>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</si>
  <si>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</si>
  <si>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</si>
  <si>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</si>
  <si>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</si>
  <si>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</si>
  <si>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</si>
  <si>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</si>
  <si>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</si>
  <si>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</si>
  <si>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</si>
  <si>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</si>
  <si>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</si>
  <si>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</si>
  <si>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</si>
  <si>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</si>
  <si>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</si>
  <si>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</si>
  <si>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</si>
  <si>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</si>
  <si>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</si>
  <si>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</si>
  <si>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</si>
  <si>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</si>
  <si>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</si>
  <si>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</si>
  <si>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</si>
  <si>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</si>
  <si>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</si>
  <si>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</si>
  <si>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</si>
  <si>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</si>
  <si>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</si>
  <si>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</si>
  <si>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</si>
  <si>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</si>
  <si>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</si>
  <si>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</si>
  <si>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</si>
  <si>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</si>
  <si>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</si>
  <si>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</si>
  <si>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</si>
  <si>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</si>
  <si>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</si>
  <si>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</si>
  <si>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</si>
  <si>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</si>
  <si>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</si>
  <si>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</si>
  <si>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</si>
  <si>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</si>
  <si>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</si>
  <si>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</si>
  <si>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</si>
  <si>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</si>
  <si>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</si>
  <si>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</si>
  <si>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</si>
  <si>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</si>
  <si>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</si>
  <si>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</si>
  <si>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</si>
  <si>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</si>
  <si>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</si>
  <si>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</si>
  <si>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</si>
  <si>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</si>
  <si>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</si>
  <si>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</si>
  <si>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</si>
  <si>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</si>
  <si>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</si>
  <si>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</si>
  <si>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</si>
  <si>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</si>
  <si>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</si>
  <si>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</si>
  <si>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</si>
  <si>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</si>
  <si>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</si>
  <si>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</si>
  <si>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</si>
  <si>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</si>
  <si>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</si>
  <si>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</si>
  <si>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</si>
  <si>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</si>
  <si>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</si>
  <si>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</si>
  <si>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</si>
  <si>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</si>
  <si>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</si>
  <si>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</si>
  <si>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</si>
  <si>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</si>
  <si>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</si>
  <si>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</si>
  <si>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</si>
  <si>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</si>
  <si>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</si>
  <si>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</si>
  <si>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</si>
  <si>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</si>
  <si>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</si>
  <si>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</si>
  <si>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</si>
  <si>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</si>
  <si>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</si>
  <si>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</si>
  <si>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</si>
  <si>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</si>
  <si>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</si>
  <si>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</si>
  <si>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</si>
  <si>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</si>
  <si>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</si>
  <si>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</si>
  <si>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</si>
  <si>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</si>
  <si>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</si>
  <si>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</si>
  <si>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</si>
  <si>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</si>
  <si>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</si>
  <si>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</si>
  <si>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</si>
  <si>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</si>
  <si>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</si>
  <si>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</si>
  <si>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</si>
  <si>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</si>
  <si>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</si>
  <si>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</si>
  <si>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</si>
  <si>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</si>
  <si>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</si>
  <si>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</si>
  <si>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</si>
  <si>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</si>
  <si>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</si>
  <si>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</si>
  <si>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</si>
  <si>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</si>
  <si>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</si>
  <si>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</si>
  <si>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</si>
  <si>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</si>
  <si>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</si>
  <si>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</si>
  <si>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</si>
  <si>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</si>
  <si>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</si>
  <si>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</si>
  <si>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</si>
  <si>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</si>
  <si>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</si>
  <si>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</si>
  <si>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</si>
  <si>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</si>
  <si>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</si>
  <si>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</si>
  <si>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</si>
  <si>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</si>
  <si>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</si>
  <si>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</si>
  <si>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</si>
  <si>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</si>
  <si>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</si>
  <si>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</si>
  <si>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</si>
  <si>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</si>
  <si>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</si>
  <si>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</si>
  <si>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</si>
  <si>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</si>
  <si>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</si>
  <si>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</si>
  <si>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</si>
  <si>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</si>
  <si>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</si>
  <si>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</si>
  <si>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</si>
  <si>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</si>
  <si>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</si>
  <si>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</si>
  <si>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</si>
  <si>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</si>
  <si>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</si>
  <si>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</si>
  <si>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</si>
  <si>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</si>
  <si>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</si>
  <si>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</si>
  <si>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</si>
  <si>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</si>
  <si>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</si>
  <si>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</si>
  <si>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</si>
  <si>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</si>
  <si>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</si>
  <si>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</si>
  <si>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</si>
  <si>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</si>
  <si>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</si>
  <si>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</si>
  <si>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</si>
  <si>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</si>
  <si>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</si>
  <si>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</si>
  <si>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</si>
  <si>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</si>
  <si>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</si>
  <si>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</si>
  <si>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</si>
  <si>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</si>
  <si>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</si>
  <si>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</si>
  <si>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</si>
  <si>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</si>
  <si>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</si>
  <si>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</si>
  <si>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</si>
  <si>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</si>
  <si>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</si>
  <si>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</si>
  <si>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</si>
  <si>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</si>
  <si>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</si>
  <si>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</si>
  <si>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</si>
  <si>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</si>
  <si>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</si>
  <si>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</si>
  <si>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</si>
  <si>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</si>
  <si>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</si>
  <si>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</si>
  <si>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</si>
  <si>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</si>
  <si>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</si>
  <si>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</si>
  <si>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</si>
  <si>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</si>
  <si>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</si>
  <si>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</si>
  <si>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</si>
  <si>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</si>
  <si>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</si>
  <si>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</si>
  <si>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</si>
  <si>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</si>
  <si>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</si>
  <si>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</si>
  <si>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</si>
  <si>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</si>
  <si>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</si>
  <si>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</si>
  <si>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</si>
  <si>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</si>
  <si>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</si>
  <si>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</si>
  <si>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</si>
  <si>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</si>
  <si>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</si>
  <si>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</si>
  <si>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</si>
  <si>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</si>
  <si>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</si>
  <si>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</si>
  <si>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</si>
  <si>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</si>
  <si>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</si>
  <si>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</si>
  <si>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</si>
  <si>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</si>
  <si>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</si>
  <si>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</si>
  <si>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</si>
  <si>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</si>
  <si>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</si>
  <si>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</si>
  <si>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</si>
  <si>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</si>
  <si>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</si>
  <si>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</si>
  <si>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</si>
  <si>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</si>
  <si>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</si>
  <si>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</si>
  <si>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</si>
  <si>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</si>
  <si>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</si>
  <si>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</si>
  <si>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</si>
  <si>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</si>
  <si>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</si>
  <si>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</si>
  <si>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</si>
  <si>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</si>
  <si>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</si>
  <si>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</si>
  <si>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</si>
  <si>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</si>
  <si>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</si>
  <si>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</si>
  <si>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</si>
  <si>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</si>
  <si>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</si>
  <si>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</si>
  <si>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</si>
  <si>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</si>
  <si>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</si>
  <si>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</si>
  <si>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</si>
  <si>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</si>
  <si>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</si>
  <si>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</si>
  <si>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</si>
  <si>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</si>
  <si>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</si>
  <si>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</si>
  <si>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</si>
  <si>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</si>
  <si>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</si>
  <si>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</si>
  <si>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</si>
  <si>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</si>
  <si>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</si>
  <si>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</si>
  <si>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</si>
  <si>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</si>
  <si>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</si>
  <si>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</si>
  <si>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</si>
  <si>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</si>
  <si>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</si>
  <si>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</si>
  <si>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</si>
  <si>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</si>
  <si>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</si>
  <si>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</si>
  <si>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</si>
  <si>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</si>
  <si>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</si>
  <si>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</si>
  <si>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</si>
  <si>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</si>
  <si>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</si>
  <si>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</si>
  <si>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</si>
  <si>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</si>
  <si>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</si>
  <si>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</si>
  <si>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</si>
  <si>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</si>
  <si>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</si>
  <si>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</si>
  <si>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</si>
  <si>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</si>
  <si>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</si>
  <si>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</si>
  <si>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</si>
  <si>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</si>
  <si>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</si>
  <si>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</si>
  <si>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</si>
  <si>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</si>
  <si>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</si>
  <si>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</si>
  <si>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</si>
  <si>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</si>
  <si>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</si>
  <si>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</si>
  <si>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</si>
  <si>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</si>
  <si>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</si>
  <si>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</si>
  <si>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</si>
  <si>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</si>
  <si>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</si>
  <si>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</si>
  <si>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</si>
  <si>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</si>
  <si>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</si>
  <si>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</si>
  <si>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</si>
  <si>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</si>
  <si>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</si>
  <si>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</si>
  <si>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</si>
  <si>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</si>
  <si>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</si>
  <si>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</si>
  <si>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</si>
  <si>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</si>
  <si>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</si>
  <si>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</si>
  <si>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</si>
  <si>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</si>
  <si>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</si>
  <si>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</si>
  <si>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</si>
  <si>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</si>
  <si>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</si>
  <si>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</si>
  <si>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</si>
  <si>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</si>
  <si>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</si>
  <si>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</si>
  <si>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</si>
  <si>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</si>
  <si>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</si>
  <si>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</si>
  <si>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</si>
  <si>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</si>
  <si>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</si>
  <si>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</si>
  <si>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</si>
  <si>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</si>
  <si>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</si>
  <si>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</si>
  <si>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</si>
  <si>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</si>
  <si>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</si>
  <si>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</si>
  <si>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</si>
  <si>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</si>
  <si>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</si>
  <si>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</si>
  <si>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</si>
  <si>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</si>
  <si>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</si>
  <si>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</si>
  <si>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</si>
  <si>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</si>
  <si>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</si>
  <si>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</si>
  <si>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</si>
  <si>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</si>
  <si>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</si>
  <si>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</si>
  <si>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</si>
  <si>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</si>
  <si>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</si>
  <si>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</si>
  <si>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</si>
  <si>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</si>
  <si>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</si>
  <si>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</si>
  <si>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</si>
  <si>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</si>
  <si>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</si>
  <si>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</si>
  <si>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</si>
  <si>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</si>
  <si>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</si>
  <si>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</si>
  <si>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</si>
  <si>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</si>
  <si>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</si>
  <si>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</si>
  <si>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</si>
  <si>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</si>
  <si>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</si>
  <si>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</si>
  <si>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</si>
  <si>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</si>
  <si>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</si>
  <si>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</si>
  <si>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</si>
  <si>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</si>
  <si>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</si>
  <si>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</si>
  <si>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</si>
  <si>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</si>
  <si>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</si>
  <si>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</si>
  <si>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</si>
  <si>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</si>
  <si>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</si>
  <si>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</si>
  <si>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</si>
  <si>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</si>
  <si>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</si>
  <si>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</si>
  <si>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</si>
  <si>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</si>
  <si>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</si>
  <si>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</si>
  <si>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</si>
  <si>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</si>
  <si>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</si>
  <si>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</si>
  <si>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</si>
  <si>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</si>
  <si>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</si>
  <si>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</si>
  <si>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</si>
  <si>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</si>
  <si>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</si>
  <si>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</si>
  <si>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</si>
  <si>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</si>
  <si>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</si>
  <si>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</si>
  <si>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</si>
  <si>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</si>
  <si>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</si>
  <si>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</si>
  <si>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</si>
  <si>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</si>
  <si>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</si>
  <si>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</si>
  <si>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</si>
  <si>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</si>
  <si>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</si>
  <si>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</si>
  <si>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</si>
  <si>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</si>
  <si>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</si>
  <si>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</si>
  <si>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</si>
  <si>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</si>
  <si>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</si>
  <si>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</si>
  <si>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</si>
  <si>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</si>
  <si>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</si>
  <si>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</si>
  <si>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</si>
  <si>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</si>
  <si>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</si>
  <si>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</si>
  <si>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</si>
  <si>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</si>
  <si>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</si>
  <si>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</si>
  <si>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</si>
  <si>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</si>
  <si>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</si>
  <si>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</si>
  <si>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</si>
  <si>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</si>
  <si>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</si>
  <si>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</si>
  <si>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</si>
  <si>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</si>
  <si>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</si>
  <si>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</si>
  <si>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</si>
  <si>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</si>
  <si>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</si>
  <si>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</si>
  <si>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</si>
  <si>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</si>
  <si>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</si>
  <si>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</si>
  <si>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</si>
  <si>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</si>
  <si>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</si>
  <si>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</si>
  <si>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</si>
  <si>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</si>
  <si>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</si>
  <si>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</si>
  <si>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</si>
  <si>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</si>
  <si>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</si>
  <si>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</si>
  <si>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</si>
  <si>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</si>
  <si>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</si>
  <si>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</si>
  <si>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</si>
  <si>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</si>
  <si>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</si>
  <si>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</si>
  <si>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</si>
  <si>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</si>
  <si>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</si>
  <si>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</si>
  <si>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</si>
  <si>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</si>
  <si>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</si>
  <si>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</si>
  <si>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</si>
  <si>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</si>
  <si>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</si>
  <si>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</si>
  <si>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</si>
  <si>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</si>
  <si>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</si>
  <si>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</si>
  <si>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</si>
  <si>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</si>
  <si>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</si>
  <si>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</si>
  <si>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</si>
  <si>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</si>
  <si>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</si>
  <si>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</si>
  <si>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</si>
  <si>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</si>
  <si>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</si>
  <si>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</si>
  <si>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</si>
  <si>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</si>
  <si>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</si>
  <si>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</si>
  <si>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</si>
  <si>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</si>
  <si>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</si>
  <si>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</si>
  <si>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</si>
  <si>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</si>
  <si>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</si>
  <si>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</si>
  <si>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</si>
  <si>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</si>
  <si>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</si>
  <si>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</si>
  <si>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</si>
  <si>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</si>
  <si>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</si>
  <si>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</si>
  <si>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</si>
  <si>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</si>
  <si>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</si>
  <si>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</si>
  <si>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</si>
  <si>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</si>
  <si>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</si>
  <si>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</si>
  <si>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</si>
  <si>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</si>
  <si>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</si>
  <si>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</si>
  <si>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</si>
  <si>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</si>
  <si>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</si>
  <si>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</si>
  <si>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</si>
  <si>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</si>
  <si>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</si>
  <si>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</si>
  <si>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</si>
  <si>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</si>
  <si>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</si>
  <si>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</si>
  <si>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</si>
  <si>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</si>
  <si>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</si>
  <si>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</si>
  <si>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</si>
  <si>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</si>
  <si>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</si>
  <si>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</si>
  <si>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</si>
  <si>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</si>
  <si>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</si>
  <si>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</si>
  <si>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</si>
  <si>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</si>
  <si>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</si>
  <si>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</si>
  <si>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</si>
  <si>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</si>
  <si>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</si>
  <si>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</si>
  <si>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</si>
  <si>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</si>
  <si>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</si>
  <si>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</si>
  <si>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</si>
  <si>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</si>
  <si>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</si>
  <si>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</si>
  <si>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</si>
  <si>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</si>
  <si>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</si>
  <si>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</si>
  <si>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</si>
  <si>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</si>
  <si>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</si>
  <si>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</si>
  <si>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</si>
  <si>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</si>
  <si>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</si>
  <si>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</si>
  <si>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</si>
  <si>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</si>
  <si>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</si>
  <si>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</si>
  <si>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</si>
  <si>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</si>
  <si>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</si>
  <si>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</si>
  <si>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</si>
  <si>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</si>
  <si>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</si>
  <si>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</si>
  <si>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</si>
  <si>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</si>
  <si>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</si>
  <si>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</si>
  <si>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</si>
  <si>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</si>
  <si>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</si>
  <si>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</si>
  <si>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</si>
  <si>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</si>
  <si>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</si>
  <si>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</si>
  <si>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</si>
  <si>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</si>
  <si>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</si>
  <si>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</si>
  <si>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</si>
  <si>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</si>
  <si>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</si>
  <si>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</si>
  <si>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</si>
  <si>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</si>
  <si>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</si>
  <si>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</si>
  <si>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</si>
  <si>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</si>
  <si>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</si>
  <si>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</si>
  <si>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</si>
  <si>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</si>
  <si>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</si>
  <si>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</si>
  <si>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</si>
  <si>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</si>
  <si>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</si>
  <si>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</si>
  <si>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</si>
  <si>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</si>
  <si>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</si>
  <si>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</si>
  <si>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</si>
  <si>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</si>
  <si>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</si>
  <si>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</si>
  <si>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</si>
  <si>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</si>
  <si>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</si>
  <si>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</si>
  <si>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</si>
  <si>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</si>
  <si>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</si>
  <si>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</si>
  <si>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</si>
  <si>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</si>
  <si>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</si>
  <si>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</si>
  <si>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</si>
  <si>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</si>
  <si>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</si>
  <si>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</si>
  <si>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</si>
  <si>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</si>
  <si>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</si>
  <si>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</si>
  <si>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</si>
  <si>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</si>
  <si>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</si>
  <si>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</si>
  <si>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</si>
  <si>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</si>
  <si>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</si>
  <si>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</si>
  <si>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</si>
  <si>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</si>
  <si>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</si>
  <si>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</si>
  <si>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</si>
  <si>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</si>
  <si>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</si>
  <si>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</si>
  <si>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</si>
  <si>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</si>
  <si>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</si>
  <si>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</si>
  <si>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</si>
  <si>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</si>
  <si>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</si>
  <si>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</si>
  <si>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</si>
  <si>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</si>
  <si>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</si>
  <si>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</si>
  <si>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</si>
  <si>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</si>
  <si>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</si>
  <si>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</si>
  <si>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</si>
  <si>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</si>
  <si>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</si>
  <si>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</si>
  <si>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</si>
  <si>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</si>
  <si>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</si>
  <si>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</si>
  <si>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</si>
  <si>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</si>
  <si>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</si>
  <si>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</si>
  <si>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</si>
  <si>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</si>
  <si>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</si>
  <si>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</si>
  <si>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</si>
  <si>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</si>
  <si>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</si>
  <si>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</si>
  <si>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</si>
  <si>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</si>
  <si>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</si>
  <si>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</si>
  <si>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</si>
  <si>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</si>
  <si>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</si>
  <si>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</si>
  <si>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</si>
  <si>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</si>
  <si>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</si>
  <si>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</si>
  <si>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</si>
  <si>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</si>
  <si>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</si>
  <si>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</si>
  <si>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</si>
  <si>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</si>
  <si>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</si>
  <si>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</si>
  <si>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</si>
  <si>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</si>
  <si>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</si>
  <si>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</si>
  <si>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</si>
  <si>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</si>
  <si>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</si>
  <si>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</si>
  <si>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</si>
  <si>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</si>
  <si>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</si>
  <si>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</si>
  <si>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</si>
  <si>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</si>
  <si>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</si>
  <si>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</si>
  <si>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</si>
  <si>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</si>
  <si>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</si>
  <si>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</si>
  <si>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</si>
  <si>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</si>
  <si>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</si>
  <si>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</si>
  <si>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</si>
  <si>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</si>
  <si>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</si>
  <si>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</si>
  <si>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</si>
  <si>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</si>
  <si>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</si>
  <si>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</si>
  <si>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</si>
  <si>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</si>
  <si>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</si>
  <si>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</si>
  <si>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</si>
  <si>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</si>
  <si>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</si>
  <si>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</si>
  <si>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</si>
  <si>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</si>
  <si>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</si>
  <si>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</si>
  <si>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</si>
  <si>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</si>
  <si>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</si>
  <si>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</si>
  <si>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</si>
  <si>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</si>
  <si>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</si>
  <si>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</si>
  <si>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</si>
  <si>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</si>
  <si>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</si>
  <si>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</si>
  <si>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</si>
  <si>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</si>
  <si>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</si>
  <si>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</si>
  <si>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</si>
  <si>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</si>
  <si>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</si>
  <si>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</si>
  <si>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</si>
  <si>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</si>
  <si>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</si>
  <si>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</si>
  <si>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</si>
  <si>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</si>
  <si>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</si>
  <si>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</si>
  <si>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</si>
  <si>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</si>
  <si>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</si>
  <si>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</si>
  <si>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</si>
  <si>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</si>
  <si>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</si>
  <si>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</si>
  <si>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</si>
  <si>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</si>
  <si>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</si>
  <si>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</si>
  <si>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</si>
  <si>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</si>
  <si>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</si>
  <si>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</si>
  <si>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</si>
  <si>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</si>
  <si>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</si>
  <si>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</si>
  <si>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</si>
  <si>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</si>
  <si>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</si>
  <si>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</si>
  <si>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</si>
  <si>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</si>
  <si>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</si>
  <si>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</si>
  <si>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</si>
  <si>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</si>
  <si>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</si>
  <si>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</si>
  <si>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</si>
  <si>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</si>
  <si>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</si>
  <si>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</si>
  <si>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</si>
  <si>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</si>
  <si>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</si>
  <si>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</si>
  <si>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</si>
  <si>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</si>
  <si>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</si>
  <si>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</si>
  <si>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</si>
  <si>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</si>
  <si>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</si>
  <si>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</si>
  <si>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</si>
  <si>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</si>
  <si>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</si>
  <si>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</si>
  <si>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</si>
  <si>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</si>
  <si>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</si>
  <si>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</si>
  <si>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</si>
  <si>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</si>
  <si>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</si>
  <si>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</si>
  <si>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</si>
  <si>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</si>
  <si>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</si>
  <si>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</si>
  <si>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</si>
  <si>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</si>
  <si>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</si>
  <si>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</si>
  <si>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</si>
  <si>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</si>
  <si>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</si>
  <si>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</si>
  <si>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</si>
  <si>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</si>
  <si>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</si>
  <si>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</si>
  <si>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</si>
  <si>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</si>
  <si>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</si>
  <si>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</si>
  <si>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</si>
  <si>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</si>
  <si>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</si>
  <si>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</si>
  <si>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</si>
  <si>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</si>
  <si>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</si>
  <si>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</si>
  <si>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</si>
  <si>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</si>
  <si>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</si>
  <si>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</si>
  <si>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</si>
  <si>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</si>
  <si>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</si>
  <si>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</si>
  <si>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</si>
  <si>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</si>
  <si>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</si>
  <si>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</si>
  <si>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</si>
  <si>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</si>
  <si>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</si>
  <si>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</si>
  <si>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</si>
  <si>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</si>
  <si>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</si>
  <si>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</si>
  <si>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</si>
  <si>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</si>
  <si>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</si>
  <si>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</si>
  <si>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</si>
  <si>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</si>
  <si>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</si>
  <si>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</si>
  <si>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</si>
  <si>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</si>
  <si>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</si>
  <si>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</si>
  <si>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</si>
  <si>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</si>
  <si>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</si>
  <si>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</si>
  <si>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</si>
  <si>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</si>
  <si>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</si>
  <si>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</si>
  <si>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</si>
  <si>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</si>
  <si>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</si>
  <si>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</si>
  <si>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</si>
  <si>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</si>
  <si>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</si>
  <si>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</si>
  <si>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</si>
  <si>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</si>
  <si>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</si>
  <si>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</si>
  <si>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</si>
  <si>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</si>
  <si>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</si>
  <si>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</si>
  <si>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</si>
  <si>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</si>
  <si>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</si>
  <si>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</si>
  <si>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</si>
  <si>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</si>
  <si>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</si>
  <si>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</si>
  <si>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</si>
  <si>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</si>
  <si>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</si>
  <si>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</si>
  <si>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</si>
  <si>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</si>
  <si>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</si>
  <si>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</si>
  <si>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</si>
  <si>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</si>
  <si>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</si>
  <si>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</si>
  <si>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</si>
  <si>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</si>
  <si>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</si>
  <si>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</si>
  <si>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</si>
  <si>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</si>
  <si>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</si>
  <si>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</si>
  <si>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</si>
  <si>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</si>
  <si>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</si>
  <si>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</si>
  <si>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</si>
  <si>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</si>
  <si>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</si>
  <si>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</si>
  <si>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</si>
  <si>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</si>
  <si>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</si>
  <si>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</si>
  <si>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</si>
  <si>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</si>
  <si>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</si>
  <si>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</si>
  <si>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</si>
  <si>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</si>
  <si>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</si>
  <si>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</si>
  <si>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</si>
  <si>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</si>
  <si>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</si>
  <si>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</si>
  <si>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</si>
  <si>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</si>
  <si>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</si>
  <si>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</si>
  <si>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</si>
  <si>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</si>
  <si>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</si>
  <si>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</si>
  <si>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</si>
  <si>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</si>
  <si>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</si>
  <si>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</si>
  <si>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</si>
  <si>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</si>
  <si>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</si>
  <si>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</si>
  <si>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</si>
  <si>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</si>
  <si>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</si>
  <si>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</si>
  <si>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</si>
  <si>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</si>
  <si>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</si>
  <si>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</si>
  <si>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</si>
  <si>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</si>
  <si>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</si>
  <si>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</si>
  <si>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</si>
  <si>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</si>
  <si>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</si>
  <si>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</si>
  <si>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</si>
  <si>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</si>
  <si>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</si>
  <si>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</si>
  <si>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</si>
  <si>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</si>
  <si>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</si>
  <si>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</si>
  <si>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</si>
  <si>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</si>
  <si>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</si>
  <si>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</si>
  <si>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</si>
  <si>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</si>
  <si>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</si>
  <si>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</si>
  <si>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</si>
  <si>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</si>
  <si>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</si>
  <si>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</si>
  <si>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</si>
  <si>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</si>
  <si>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</si>
  <si>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</si>
  <si>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</si>
  <si>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</si>
  <si>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</si>
  <si>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</si>
  <si>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</si>
  <si>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</si>
  <si>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</si>
  <si>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</si>
  <si>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</si>
  <si>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</si>
  <si>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</si>
  <si>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</si>
  <si>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</si>
  <si>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</si>
  <si>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</si>
  <si>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</si>
  <si>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</si>
  <si>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</si>
  <si>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</si>
  <si>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</si>
  <si>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</si>
  <si>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</si>
  <si>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</si>
  <si>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</si>
  <si>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</si>
  <si>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</si>
  <si>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</si>
  <si>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</si>
  <si>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</si>
  <si>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</si>
  <si>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</si>
  <si>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</si>
  <si>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</si>
  <si>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</si>
  <si>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</si>
  <si>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</si>
  <si>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</si>
  <si>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</si>
  <si>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</si>
  <si>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</si>
  <si>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</si>
  <si>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</si>
  <si>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</si>
  <si>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</si>
  <si>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</si>
  <si>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</si>
  <si>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</si>
  <si>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</si>
  <si>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</si>
  <si>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</si>
  <si>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</si>
  <si>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</si>
  <si>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</si>
  <si>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</si>
  <si>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</si>
  <si>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</si>
  <si>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</si>
  <si>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</si>
  <si>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</si>
  <si>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</si>
  <si>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</si>
  <si>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</si>
  <si>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</si>
  <si>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</si>
  <si>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</si>
  <si>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</si>
  <si>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</si>
  <si>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</si>
  <si>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</si>
  <si>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</si>
  <si>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</si>
  <si>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</si>
  <si>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</si>
  <si>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</si>
  <si>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</si>
  <si>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</si>
  <si>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</si>
  <si>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</si>
  <si>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</si>
  <si>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</si>
  <si>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</si>
  <si>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</si>
  <si>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</si>
  <si>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</si>
  <si>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</si>
  <si>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</si>
  <si>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</si>
  <si>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</si>
  <si>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</si>
  <si>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</si>
  <si>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</si>
  <si>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</si>
  <si>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</si>
  <si>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</si>
  <si>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</si>
  <si>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</si>
  <si>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</si>
  <si>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</si>
  <si>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</si>
  <si>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</si>
  <si>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</si>
  <si>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</si>
  <si>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</si>
  <si>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</si>
  <si>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</si>
  <si>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</si>
  <si>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</si>
  <si>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</si>
  <si>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</si>
  <si>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</si>
  <si>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</si>
  <si>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</si>
  <si>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</si>
  <si>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</si>
  <si>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</si>
  <si>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</si>
  <si>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</si>
  <si>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</si>
  <si>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</si>
  <si>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</si>
  <si>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</si>
  <si>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</si>
  <si>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</si>
  <si>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</si>
  <si>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</si>
  <si>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</si>
  <si>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</si>
  <si>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</si>
  <si>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</si>
  <si>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</si>
  <si>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</si>
  <si>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</si>
  <si>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</si>
  <si>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</si>
  <si>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</si>
  <si>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</si>
  <si>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</si>
  <si>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</si>
  <si>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</si>
  <si>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</si>
  <si>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</si>
  <si>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</si>
  <si>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</si>
  <si>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</si>
  <si>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</si>
  <si>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</si>
  <si>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</si>
  <si>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</si>
  <si>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</si>
  <si>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</si>
  <si>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</si>
  <si>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</si>
  <si>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</si>
  <si>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</si>
  <si>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</si>
  <si>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</si>
  <si>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</si>
  <si>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</si>
  <si>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</si>
  <si>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</si>
  <si>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</si>
  <si>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</si>
  <si>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</si>
  <si>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</si>
  <si>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</si>
  <si>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</si>
  <si>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</si>
  <si>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</si>
  <si>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</si>
  <si>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</si>
  <si>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</si>
  <si>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</si>
  <si>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</si>
  <si>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</si>
  <si>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</si>
  <si>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</si>
  <si>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</si>
  <si>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</si>
  <si>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</si>
  <si>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</si>
  <si>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</si>
  <si>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</si>
  <si>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</si>
  <si>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</si>
  <si>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</si>
  <si>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</si>
  <si>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</si>
  <si>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</si>
  <si>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</si>
  <si>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</si>
  <si>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</si>
  <si>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</si>
  <si>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</si>
  <si>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</si>
  <si>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</si>
  <si>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</si>
  <si>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</si>
  <si>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</si>
  <si>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</si>
  <si>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</si>
  <si>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</si>
  <si>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</si>
  <si>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</si>
  <si>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</si>
  <si>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</si>
  <si>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</si>
  <si>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</si>
  <si>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</si>
  <si>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</si>
  <si>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</si>
  <si>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</si>
  <si>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</si>
  <si>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</si>
  <si>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</si>
  <si>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</si>
  <si>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</si>
  <si>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</si>
  <si>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</si>
  <si>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</si>
  <si>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</si>
  <si>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</si>
  <si>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</si>
  <si>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</si>
  <si>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</si>
  <si>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</si>
  <si>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</si>
  <si>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</si>
  <si>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</si>
  <si>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</si>
  <si>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</si>
  <si>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</si>
  <si>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</si>
  <si>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</si>
  <si>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</si>
  <si>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</si>
  <si>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</si>
  <si>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</si>
  <si>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</si>
  <si>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</si>
  <si>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</si>
  <si>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</si>
  <si>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</si>
  <si>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</si>
  <si>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</si>
  <si>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</si>
  <si>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</si>
  <si>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</si>
  <si>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</si>
  <si>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</si>
  <si>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</si>
  <si>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</si>
  <si>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</si>
  <si>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</si>
  <si>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</si>
  <si>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</si>
  <si>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</si>
  <si>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</si>
  <si>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</si>
  <si>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</si>
  <si>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</si>
  <si>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</si>
  <si>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</si>
  <si>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</si>
  <si>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</si>
  <si>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</si>
  <si>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</si>
  <si>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</si>
  <si>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</si>
  <si>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</si>
  <si>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</si>
  <si>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</si>
  <si>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</si>
  <si>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</si>
  <si>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</si>
  <si>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</si>
  <si>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</si>
  <si>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</si>
  <si>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</si>
  <si>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</si>
  <si>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</si>
  <si>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</si>
  <si>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</si>
  <si>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</si>
  <si>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</si>
  <si>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</si>
  <si>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</si>
  <si>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</si>
  <si>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</si>
  <si>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</si>
  <si>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</si>
  <si>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</si>
  <si>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</si>
  <si>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</si>
  <si>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</si>
  <si>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</si>
  <si>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</si>
  <si>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</si>
  <si>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</si>
  <si>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</si>
  <si>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</si>
  <si>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</si>
  <si>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</si>
  <si>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</si>
  <si>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</si>
  <si>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</si>
  <si>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</si>
  <si>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</si>
  <si>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</si>
  <si>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</si>
  <si>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</si>
  <si>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</si>
  <si>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</si>
  <si>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</si>
  <si>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</si>
  <si>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</si>
  <si>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</si>
  <si>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</si>
  <si>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</si>
  <si>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</si>
  <si>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</si>
  <si>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</si>
  <si>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</si>
  <si>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</si>
  <si>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</si>
  <si>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</si>
  <si>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</si>
  <si>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</si>
  <si>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</si>
  <si>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</si>
  <si>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</si>
  <si>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</si>
  <si>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</si>
  <si>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</si>
  <si>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</si>
  <si>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</si>
  <si>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</si>
  <si>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</si>
  <si>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</si>
  <si>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</si>
  <si>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</si>
  <si>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</si>
  <si>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</si>
  <si>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</si>
  <si>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</si>
  <si>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</si>
  <si>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</si>
  <si>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</si>
  <si>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</si>
  <si>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</si>
  <si>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</si>
  <si>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</si>
  <si>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</si>
  <si>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</si>
  <si>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</si>
  <si>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</si>
  <si>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</si>
  <si>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</si>
  <si>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</si>
  <si>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</si>
  <si>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</si>
  <si>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</si>
  <si>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</si>
  <si>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</si>
  <si>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</si>
  <si>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</si>
  <si>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</si>
  <si>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</si>
  <si>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</si>
  <si>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</si>
  <si>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</si>
  <si>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</si>
  <si>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</si>
  <si>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</si>
  <si>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</si>
  <si>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</si>
  <si>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</si>
  <si>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</si>
  <si>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</si>
  <si>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</si>
  <si>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</si>
  <si>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</si>
  <si>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</si>
  <si>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</si>
  <si>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</si>
  <si>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</si>
  <si>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</si>
  <si>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</si>
  <si>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</si>
  <si>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</si>
  <si>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</si>
  <si>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</si>
  <si>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</si>
  <si>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</si>
  <si>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</si>
  <si>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</si>
  <si>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</si>
  <si>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</si>
  <si>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</si>
  <si>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</si>
  <si>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</si>
  <si>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</si>
  <si>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</si>
  <si>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</si>
  <si>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</si>
  <si>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</si>
  <si>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</si>
  <si>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</si>
  <si>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</si>
  <si>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</si>
  <si>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</si>
  <si>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</si>
  <si>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</si>
  <si>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</si>
  <si>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</si>
  <si>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</si>
  <si>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</si>
  <si>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</si>
  <si>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</si>
  <si>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</si>
  <si>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</si>
  <si>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</si>
  <si>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</si>
  <si>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</si>
  <si>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</si>
  <si>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</si>
  <si>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</si>
  <si>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</si>
  <si>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</si>
  <si>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</si>
  <si>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</si>
  <si>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</si>
  <si>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</si>
  <si>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</si>
  <si>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</si>
  <si>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</si>
  <si>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</si>
  <si>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</si>
  <si>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</si>
  <si>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</si>
  <si>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</si>
  <si>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</si>
  <si>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</si>
  <si>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</si>
  <si>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</si>
  <si>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</si>
  <si>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</si>
  <si>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</si>
  <si>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</si>
  <si>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</si>
  <si>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</si>
  <si>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</si>
  <si>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</si>
  <si>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</si>
  <si>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</si>
  <si>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</si>
  <si>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</si>
  <si>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</si>
  <si>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</si>
  <si>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</si>
  <si>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</si>
  <si>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</si>
  <si>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</si>
  <si>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</si>
  <si>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</si>
  <si>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</si>
  <si>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</si>
  <si>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</si>
  <si>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</si>
  <si>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</si>
  <si>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</si>
  <si>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</si>
  <si>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</si>
  <si>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</si>
  <si>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</si>
  <si>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</si>
  <si>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</si>
  <si>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</si>
  <si>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</si>
  <si>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</si>
  <si>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</si>
  <si>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</si>
  <si>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</si>
  <si>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</si>
  <si>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</si>
  <si>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</si>
  <si>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</si>
  <si>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</si>
  <si>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</si>
  <si>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</si>
  <si>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</si>
  <si>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</si>
  <si>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</si>
  <si>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</si>
  <si>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</si>
  <si>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</si>
  <si>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</si>
  <si>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</si>
  <si>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</si>
  <si>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</si>
  <si>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</si>
  <si>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</si>
  <si>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</si>
  <si>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</si>
  <si>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</si>
  <si>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</si>
  <si>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</si>
  <si>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</si>
  <si>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</si>
  <si>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</si>
  <si>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</si>
  <si>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</si>
  <si>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</si>
  <si>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</si>
  <si>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</si>
  <si>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</si>
  <si>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</si>
  <si>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</si>
  <si>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</si>
  <si>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</si>
  <si>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</si>
  <si>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</si>
  <si>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</si>
  <si>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</si>
  <si>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</si>
  <si>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</si>
  <si>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</si>
  <si>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</si>
  <si>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</si>
  <si>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</si>
  <si>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</si>
  <si>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</si>
  <si>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</si>
  <si>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</si>
  <si>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</si>
  <si>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</si>
  <si>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</si>
  <si>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</si>
  <si>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</si>
  <si>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</si>
  <si>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</si>
  <si>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</si>
  <si>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</si>
  <si>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</si>
  <si>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</si>
  <si>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</si>
  <si>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</si>
  <si>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</si>
  <si>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</si>
  <si>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</si>
  <si>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</si>
  <si>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</si>
  <si>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</si>
  <si>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</si>
  <si>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</si>
  <si>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</si>
  <si>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</si>
  <si>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</si>
  <si>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</si>
  <si>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</si>
  <si>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</si>
  <si>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</si>
  <si>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</si>
  <si>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</si>
  <si>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</si>
  <si>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</si>
  <si>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</si>
  <si>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</si>
  <si>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</si>
  <si>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</si>
  <si>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</si>
  <si>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</si>
  <si>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</si>
  <si>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</si>
  <si>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</si>
  <si>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</si>
  <si>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</si>
  <si>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</si>
  <si>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</si>
  <si>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</si>
  <si>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</si>
  <si>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</si>
  <si>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</si>
  <si>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</si>
  <si>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</si>
  <si>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</si>
  <si>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</si>
  <si>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</si>
  <si>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</si>
  <si>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</si>
  <si>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</si>
  <si>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</si>
  <si>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</si>
  <si>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</si>
  <si>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</si>
  <si>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</si>
  <si>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</si>
  <si>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</si>
  <si>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</si>
  <si>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</si>
  <si>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</si>
  <si>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</si>
  <si>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</si>
  <si>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</si>
  <si>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</si>
  <si>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</si>
  <si>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</si>
  <si>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</si>
  <si>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</si>
  <si>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</si>
  <si>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</si>
  <si>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</si>
  <si>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</si>
  <si>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</si>
  <si>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</si>
  <si>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</si>
  <si>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</si>
  <si>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</si>
  <si>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</si>
  <si>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</si>
  <si>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</si>
  <si>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</si>
  <si>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</si>
  <si>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</si>
  <si>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</si>
  <si>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</si>
  <si>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</si>
  <si>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</si>
  <si>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</si>
  <si>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</si>
  <si>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</si>
  <si>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</si>
  <si>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</si>
  <si>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</si>
  <si>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</si>
  <si>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</si>
  <si>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</si>
  <si>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</si>
  <si>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</si>
  <si>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</si>
  <si>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</si>
  <si>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</si>
  <si>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</si>
  <si>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</si>
  <si>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</si>
  <si>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</si>
  <si>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</si>
  <si>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</si>
  <si>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</si>
  <si>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</si>
  <si>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</si>
  <si>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</si>
  <si>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</si>
  <si>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</si>
  <si>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</si>
  <si>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</si>
  <si>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</si>
  <si>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</si>
  <si>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</si>
  <si>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</si>
  <si>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</si>
  <si>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</si>
  <si>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</si>
  <si>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</si>
  <si>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</si>
  <si>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</si>
  <si>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</si>
  <si>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</si>
  <si>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</si>
  <si>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</si>
  <si>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</si>
  <si>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</si>
  <si>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</si>
  <si>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</si>
  <si>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</si>
  <si>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</si>
  <si>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</si>
  <si>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</si>
  <si>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</si>
  <si>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</si>
  <si>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</si>
  <si>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</si>
  <si>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</si>
  <si>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</si>
  <si>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</si>
  <si>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</si>
  <si>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</si>
  <si>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</si>
  <si>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</si>
  <si>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</si>
  <si>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</si>
  <si>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</si>
  <si>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</si>
  <si>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</si>
  <si>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</si>
  <si>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</si>
  <si>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</si>
  <si>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</si>
  <si>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</si>
  <si>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</si>
  <si>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</si>
  <si>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</si>
  <si>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</si>
  <si>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</si>
  <si>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</si>
  <si>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</si>
  <si>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</si>
  <si>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</si>
  <si>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</si>
  <si>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</si>
  <si>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</si>
  <si>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</si>
  <si>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</si>
  <si>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</si>
  <si>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</si>
  <si>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</si>
  <si>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</si>
  <si>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</si>
  <si>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</si>
  <si>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</si>
  <si>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</si>
  <si>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</si>
  <si>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</si>
  <si>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</si>
  <si>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</si>
  <si>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</si>
  <si>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</si>
  <si>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</si>
  <si>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</si>
  <si>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</si>
  <si>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</si>
  <si>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</si>
  <si>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</si>
  <si>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</si>
  <si>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</si>
  <si>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</si>
  <si>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</si>
  <si>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</si>
  <si>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</si>
  <si>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</si>
  <si>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</si>
  <si>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</si>
  <si>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</si>
  <si>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</si>
  <si>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</si>
  <si>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</si>
  <si>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</si>
  <si>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</si>
  <si>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</si>
  <si>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</si>
  <si>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</si>
  <si>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</si>
  <si>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</si>
  <si>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</si>
  <si>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</si>
  <si>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</si>
  <si>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</si>
  <si>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</si>
  <si>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</si>
  <si>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</si>
  <si>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</si>
  <si>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</si>
  <si>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</si>
  <si>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</si>
  <si>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</si>
  <si>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</si>
  <si>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</si>
  <si>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</si>
  <si>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</si>
  <si>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</si>
  <si>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</si>
  <si>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</si>
  <si>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</si>
  <si>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</si>
  <si>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</si>
  <si>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</si>
  <si>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</si>
  <si>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</si>
  <si>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</si>
  <si>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</si>
  <si>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</si>
  <si>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</si>
  <si>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</si>
  <si>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</si>
  <si>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</si>
  <si>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</si>
  <si>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</si>
  <si>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</si>
  <si>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</si>
  <si>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</si>
  <si>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</si>
  <si>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</si>
  <si>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</si>
  <si>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</si>
  <si>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</si>
  <si>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</si>
  <si>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</si>
  <si>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</si>
  <si>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</si>
  <si>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</si>
  <si>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</si>
  <si>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</si>
  <si>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</si>
  <si>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</si>
  <si>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</si>
  <si>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</si>
  <si>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</si>
  <si>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</si>
  <si>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</si>
  <si>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</si>
  <si>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</si>
  <si>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</si>
  <si>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</si>
  <si>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</si>
  <si>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</si>
  <si>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</si>
  <si>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</si>
  <si>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</si>
  <si>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</si>
  <si>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</si>
  <si>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</si>
  <si>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</si>
  <si>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</si>
  <si>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</si>
  <si>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</si>
  <si>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</si>
  <si>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</si>
  <si>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</si>
  <si>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</si>
  <si>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</si>
  <si>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</si>
  <si>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</si>
  <si>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</si>
  <si>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</si>
  <si>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</si>
  <si>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</si>
  <si>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</si>
  <si>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</si>
  <si>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</si>
  <si>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</si>
  <si>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</si>
  <si>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</si>
  <si>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</si>
  <si>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</si>
  <si>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</si>
  <si>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</si>
  <si>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</si>
  <si>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</si>
  <si>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</si>
  <si>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</si>
  <si>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</si>
  <si>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</si>
  <si>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</si>
  <si>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</si>
  <si>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</si>
  <si>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</si>
  <si>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</si>
  <si>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</si>
  <si>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</si>
  <si>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</si>
  <si>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</si>
  <si>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</si>
  <si>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</si>
  <si>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</si>
  <si>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</si>
  <si>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</si>
  <si>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</si>
  <si>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</si>
  <si>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</si>
  <si>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</si>
  <si>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</si>
  <si>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</si>
  <si>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</si>
  <si>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</si>
  <si>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</si>
  <si>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</si>
  <si>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</si>
  <si>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</si>
  <si>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</si>
  <si>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</si>
  <si>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</si>
  <si>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</si>
  <si>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</si>
  <si>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</si>
  <si>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</si>
  <si>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</si>
  <si>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</si>
  <si>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</si>
  <si>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</si>
  <si>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</si>
  <si>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</si>
  <si>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</si>
  <si>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</si>
  <si>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</si>
  <si>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</si>
  <si>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</si>
  <si>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</si>
  <si>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</si>
  <si>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</si>
  <si>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</si>
  <si>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</si>
  <si>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</si>
  <si>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</si>
  <si>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</si>
  <si>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</si>
  <si>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</si>
  <si>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</si>
  <si>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</si>
  <si>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</si>
  <si>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</si>
  <si>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</si>
  <si>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</si>
  <si>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</si>
  <si>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</si>
  <si>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</si>
  <si>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</si>
  <si>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</si>
  <si>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</si>
  <si>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</si>
  <si>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</si>
  <si>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</si>
  <si>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</si>
  <si>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</si>
  <si>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</si>
  <si>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</si>
  <si>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</si>
  <si>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</si>
  <si>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</si>
  <si>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</si>
  <si>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</si>
  <si>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</si>
  <si>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</si>
  <si>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</si>
  <si>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</si>
  <si>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</si>
  <si>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</si>
  <si>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</si>
  <si>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</si>
  <si>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</si>
  <si>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</si>
  <si>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</si>
  <si>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</si>
  <si>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</si>
  <si>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</si>
  <si>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</si>
  <si>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</si>
  <si>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</si>
  <si>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</si>
  <si>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</si>
  <si>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</si>
  <si>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</si>
  <si>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</si>
  <si>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</si>
  <si>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</si>
  <si>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</si>
  <si>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</si>
  <si>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</si>
  <si>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</si>
  <si>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</si>
  <si>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</si>
  <si>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</si>
  <si>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</si>
  <si>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</si>
  <si>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</si>
  <si>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</si>
  <si>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</si>
  <si>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</si>
  <si>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</si>
  <si>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</si>
  <si>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</si>
  <si>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</si>
  <si>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</si>
  <si>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</si>
  <si>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</si>
  <si>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</si>
  <si>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</si>
  <si>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</si>
  <si>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</si>
  <si>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</si>
  <si>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</si>
  <si>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</si>
  <si>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</si>
  <si>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</si>
  <si>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</si>
  <si>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</si>
  <si>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</si>
  <si>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</si>
  <si>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</si>
  <si>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</si>
  <si>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</si>
  <si>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</si>
  <si>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</si>
  <si>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</si>
  <si>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</si>
  <si>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</si>
  <si>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</si>
  <si>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</si>
  <si>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</si>
  <si>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</si>
  <si>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</si>
  <si>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</si>
  <si>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</si>
  <si>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</si>
  <si>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</si>
  <si>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</si>
  <si>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</si>
  <si>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</si>
  <si>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</si>
  <si>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</si>
  <si>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</si>
  <si>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</si>
  <si>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</si>
  <si>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</si>
  <si>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</si>
  <si>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</si>
  <si>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</si>
  <si>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</si>
  <si>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</si>
  <si>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</si>
  <si>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</si>
  <si>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</si>
  <si>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</si>
  <si>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</si>
  <si>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</si>
  <si>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</si>
  <si>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</si>
  <si>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</si>
  <si>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</si>
  <si>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</si>
  <si>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</si>
  <si>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</si>
  <si>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</si>
  <si>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</si>
  <si>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</si>
  <si>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</si>
  <si>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</si>
  <si>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</si>
  <si>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</si>
  <si>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</si>
  <si>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</si>
  <si>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</si>
  <si>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</si>
  <si>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</si>
  <si>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</si>
  <si>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</si>
  <si>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</si>
  <si>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</si>
  <si>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</si>
  <si>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</si>
  <si>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</si>
  <si>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</si>
  <si>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</si>
  <si>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</si>
  <si>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</si>
  <si>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</si>
  <si>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</si>
  <si>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</si>
  <si>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</si>
  <si>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</si>
  <si>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</si>
  <si>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</si>
  <si>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</si>
  <si>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</si>
  <si>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</si>
  <si>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</si>
  <si>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</si>
  <si>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</si>
  <si>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</si>
  <si>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</si>
  <si>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</si>
  <si>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</si>
  <si>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</si>
  <si>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</si>
  <si>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</si>
  <si>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</si>
  <si>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</si>
  <si>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</si>
  <si>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</si>
  <si>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</si>
  <si>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</si>
  <si>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</si>
  <si>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</si>
  <si>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</si>
  <si>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</si>
  <si>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</si>
  <si>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</si>
  <si>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</si>
  <si>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</si>
  <si>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</si>
  <si>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</si>
  <si>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</si>
  <si>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</si>
  <si>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</si>
  <si>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</si>
  <si>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</si>
  <si>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</si>
  <si>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</si>
  <si>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</si>
  <si>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</si>
  <si>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</si>
  <si>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</si>
  <si>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</si>
  <si>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</si>
  <si>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</si>
  <si>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</si>
  <si>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</si>
  <si>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</si>
  <si>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</si>
  <si>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</si>
  <si>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</si>
  <si>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</si>
  <si>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</si>
  <si>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</si>
  <si>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</si>
  <si>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</si>
  <si>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</si>
  <si>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</si>
  <si>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</si>
  <si>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</si>
  <si>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</si>
  <si>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</si>
  <si>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</si>
  <si>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</si>
  <si>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</si>
  <si>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</si>
  <si>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</si>
  <si>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</si>
  <si>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</si>
  <si>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</si>
  <si>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</si>
  <si>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</si>
  <si>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</si>
  <si>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</si>
  <si>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</si>
  <si>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</si>
  <si>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</si>
  <si>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</si>
  <si>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</si>
  <si>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</si>
  <si>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</si>
  <si>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</si>
  <si>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</si>
  <si>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</si>
  <si>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</si>
  <si>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</si>
  <si>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</si>
  <si>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</si>
  <si>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</si>
  <si>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</si>
  <si>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</si>
  <si>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</si>
  <si>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</si>
  <si>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</si>
  <si>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</si>
  <si>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</si>
  <si>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</si>
  <si>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</si>
  <si>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</si>
  <si>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</si>
  <si>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</si>
  <si>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</si>
  <si>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</si>
  <si>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</si>
  <si>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</si>
  <si>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</si>
  <si>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</si>
  <si>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</si>
  <si>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</si>
  <si>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</si>
  <si>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</si>
  <si>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</si>
  <si>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</si>
  <si>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</si>
  <si>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</si>
  <si>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</si>
  <si>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</si>
  <si>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</si>
  <si>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</si>
  <si>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</si>
  <si>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</si>
  <si>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</si>
  <si>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</si>
  <si>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</si>
  <si>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</si>
  <si>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</si>
  <si>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</si>
  <si>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</si>
  <si>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</si>
  <si>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</si>
  <si>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</si>
  <si>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</si>
  <si>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</si>
  <si>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</si>
  <si>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</si>
  <si>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</si>
  <si>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</si>
  <si>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</si>
  <si>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</si>
  <si>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</si>
  <si>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</si>
  <si>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</si>
  <si>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</si>
  <si>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</si>
  <si>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</si>
  <si>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</si>
  <si>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</si>
  <si>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</si>
  <si>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</si>
  <si>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</si>
  <si>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</si>
  <si>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</si>
  <si>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</si>
  <si>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</si>
  <si>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</si>
  <si>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</si>
  <si>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</si>
  <si>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</si>
  <si>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</si>
  <si>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</si>
  <si>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</si>
  <si>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</si>
  <si>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</si>
  <si>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</si>
  <si>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</si>
  <si>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</si>
  <si>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</si>
  <si>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</si>
  <si>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</si>
  <si>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</si>
  <si>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</si>
  <si>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</si>
  <si>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</si>
  <si>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</si>
  <si>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</si>
  <si>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</si>
  <si>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</si>
  <si>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</si>
  <si>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</si>
  <si>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</si>
  <si>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</si>
  <si>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</si>
  <si>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</si>
  <si>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</si>
  <si>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</si>
  <si>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</si>
  <si>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</si>
  <si>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</si>
  <si>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</si>
  <si>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</si>
  <si>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</si>
  <si>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</si>
  <si>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</si>
  <si>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</si>
  <si>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</si>
  <si>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</si>
  <si>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</si>
  <si>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</si>
  <si>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</si>
  <si>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</si>
  <si>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</si>
  <si>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</si>
  <si>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</si>
  <si>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</si>
  <si>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</si>
  <si>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</si>
  <si>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</si>
  <si>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</si>
  <si>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</si>
  <si>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</si>
  <si>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</si>
  <si>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</si>
  <si>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</si>
  <si>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</si>
  <si>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</si>
  <si>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</si>
  <si>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</si>
  <si>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</si>
  <si>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</si>
  <si>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</si>
  <si>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</si>
  <si>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</si>
  <si>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</si>
  <si>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</si>
  <si>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</si>
  <si>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</si>
  <si>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</si>
  <si>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</si>
  <si>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</si>
  <si>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</si>
  <si>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</si>
  <si>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</si>
  <si>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</si>
  <si>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</si>
  <si>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</si>
  <si>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</si>
  <si>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</si>
  <si>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</si>
  <si>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</si>
  <si>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</si>
  <si>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</si>
  <si>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</si>
  <si>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</si>
  <si>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</si>
  <si>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</si>
  <si>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</si>
  <si>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</si>
  <si>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</si>
  <si>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</si>
  <si>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</si>
  <si>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</si>
  <si>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</si>
  <si>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</si>
  <si>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</si>
  <si>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</si>
  <si>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</si>
  <si>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</si>
  <si>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</si>
  <si>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</si>
  <si>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</si>
  <si>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</si>
  <si>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</si>
  <si>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</si>
  <si>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</si>
  <si>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</si>
  <si>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</si>
  <si>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</si>
  <si>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</si>
  <si>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</si>
  <si>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</si>
  <si>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</si>
  <si>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</si>
  <si>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</si>
  <si>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</si>
  <si>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</si>
  <si>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</si>
  <si>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</si>
  <si>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</si>
  <si>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</si>
  <si>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</si>
  <si>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</si>
  <si>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</si>
  <si>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</si>
  <si>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</si>
  <si>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</si>
  <si>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</si>
  <si>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</si>
  <si>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</si>
  <si>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</si>
  <si>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</si>
  <si>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</si>
  <si>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</si>
  <si>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</si>
  <si>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</si>
  <si>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</si>
  <si>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</si>
  <si>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</si>
  <si>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</si>
  <si>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</si>
  <si>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</si>
  <si>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</si>
  <si>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</si>
  <si>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</si>
  <si>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</si>
  <si>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</si>
  <si>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</si>
  <si>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</si>
  <si>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</si>
  <si>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</si>
  <si>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</si>
  <si>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</si>
  <si>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</si>
  <si>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</si>
  <si>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</si>
  <si>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</si>
  <si>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</si>
  <si>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</si>
  <si>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</si>
  <si>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</si>
  <si>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</si>
  <si>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</si>
  <si>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</si>
  <si>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</si>
  <si>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</si>
  <si>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</si>
  <si>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</si>
  <si>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</si>
  <si>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</si>
  <si>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</si>
  <si>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</si>
  <si>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</si>
  <si>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</si>
  <si>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</si>
  <si>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</si>
  <si>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</si>
  <si>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</si>
  <si>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</si>
  <si>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</si>
  <si>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</si>
  <si>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</si>
  <si>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</si>
  <si>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</si>
  <si>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</si>
  <si>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</si>
  <si>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</si>
  <si>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</si>
  <si>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</si>
  <si>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</si>
  <si>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</si>
  <si>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</si>
  <si>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</si>
  <si>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</si>
  <si>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</si>
  <si>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</si>
  <si>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</si>
  <si>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</si>
  <si>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</si>
  <si>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</si>
  <si>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</si>
  <si>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</si>
  <si>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</si>
  <si>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</si>
  <si>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</si>
  <si>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</si>
  <si>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</si>
  <si>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</si>
  <si>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</si>
  <si>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</si>
  <si>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</si>
  <si>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</si>
  <si>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</si>
  <si>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</si>
  <si>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</si>
  <si>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</si>
  <si>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</si>
  <si>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</si>
  <si>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</si>
  <si>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</si>
  <si>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</si>
  <si>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</si>
  <si>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</si>
  <si>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</si>
  <si>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</si>
  <si>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</si>
  <si>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</si>
  <si>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</si>
  <si>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</si>
  <si>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</si>
  <si>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</si>
  <si>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</si>
  <si>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</si>
  <si>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</si>
  <si>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</si>
  <si>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</si>
  <si>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</si>
  <si>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</si>
  <si>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</si>
  <si>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</si>
  <si>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</si>
  <si>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</si>
  <si>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</si>
  <si>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</si>
  <si>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</si>
  <si>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</si>
  <si>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</si>
  <si>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</si>
  <si>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</si>
  <si>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</si>
  <si>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</si>
  <si>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</si>
  <si>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</si>
  <si>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</si>
  <si>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</si>
  <si>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</si>
  <si>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</si>
  <si>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</si>
  <si>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</si>
  <si>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</si>
  <si>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</si>
  <si>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</si>
  <si>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</si>
  <si>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</si>
  <si>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</si>
  <si>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</si>
  <si>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</si>
  <si>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</si>
  <si>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</si>
  <si>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</si>
  <si>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</si>
  <si>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</si>
  <si>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</si>
  <si>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</si>
  <si>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</si>
  <si>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</si>
  <si>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</si>
  <si>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</si>
  <si>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</si>
  <si>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</si>
  <si>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</si>
  <si>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</si>
  <si>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</si>
  <si>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</si>
  <si>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</si>
  <si>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</si>
  <si>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</si>
  <si>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</si>
  <si>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</si>
  <si>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</si>
  <si>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</si>
  <si>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</si>
  <si>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</si>
  <si>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</si>
  <si>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</si>
  <si>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</si>
  <si>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</si>
  <si>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</si>
  <si>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</si>
  <si>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</si>
  <si>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</si>
  <si>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</si>
  <si>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</si>
  <si>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</si>
  <si>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</si>
  <si>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</si>
  <si>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</si>
  <si>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</si>
  <si>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</si>
  <si>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</si>
  <si>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</si>
  <si>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</si>
  <si>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</si>
  <si>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</si>
  <si>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</si>
  <si>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</si>
  <si>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</si>
  <si>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</si>
  <si>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</si>
  <si>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</si>
  <si>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</si>
  <si>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</si>
  <si>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</si>
  <si>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</si>
  <si>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</si>
  <si>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</si>
  <si>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</si>
  <si>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</si>
  <si>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</si>
  <si>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</si>
  <si>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</si>
  <si>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</si>
  <si>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</si>
  <si>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</si>
  <si>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</si>
  <si>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</si>
  <si>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</si>
  <si>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</si>
  <si>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</si>
  <si>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</si>
  <si>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</si>
  <si>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</si>
  <si>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</si>
  <si>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</si>
  <si>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</si>
  <si>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</si>
  <si>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</si>
  <si>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</si>
  <si>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</si>
  <si>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</si>
  <si>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</si>
  <si>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</si>
  <si>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</si>
  <si>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</si>
  <si>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</si>
  <si>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</si>
  <si>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</si>
  <si>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</si>
  <si>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</si>
  <si>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</si>
  <si>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</si>
  <si>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</si>
  <si>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</si>
  <si>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</si>
  <si>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</si>
  <si>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</si>
  <si>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</si>
  <si>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</si>
  <si>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</si>
  <si>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</si>
  <si>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</si>
  <si>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</si>
  <si>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</si>
  <si>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</si>
  <si>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</si>
  <si>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</si>
  <si>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</si>
  <si>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</si>
  <si>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</si>
  <si>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</si>
  <si>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</si>
  <si>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</si>
  <si>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</si>
  <si>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</si>
  <si>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</si>
  <si>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</si>
  <si>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</si>
  <si>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</si>
  <si>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</si>
  <si>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</si>
  <si>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</si>
  <si>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</si>
  <si>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</si>
  <si>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</si>
  <si>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</si>
  <si>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</si>
  <si>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</si>
  <si>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</si>
  <si>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</si>
  <si>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</si>
  <si>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</si>
  <si>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</si>
  <si>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</si>
  <si>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</si>
  <si>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</si>
  <si>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</si>
  <si>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</si>
  <si>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</si>
  <si>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</si>
  <si>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</si>
  <si>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</si>
  <si>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</si>
  <si>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</si>
  <si>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</si>
  <si>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</si>
  <si>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</si>
  <si>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</si>
  <si>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</si>
  <si>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</si>
  <si>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</si>
  <si>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</si>
  <si>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</si>
  <si>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</si>
  <si>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</si>
  <si>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</si>
  <si>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</si>
  <si>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</si>
  <si>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</si>
  <si>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</si>
  <si>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</si>
  <si>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</si>
  <si>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</si>
  <si>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</si>
  <si>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</si>
  <si>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</si>
  <si>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</si>
  <si>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</si>
  <si>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</si>
  <si>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</si>
  <si>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</si>
  <si>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</si>
  <si>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</si>
  <si>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</si>
  <si>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</si>
  <si>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</si>
  <si>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</si>
  <si>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</si>
  <si>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</si>
  <si>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</si>
  <si>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</si>
  <si>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</si>
  <si>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</si>
  <si>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</si>
  <si>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</si>
  <si>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</si>
  <si>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</si>
  <si>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</si>
  <si>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</si>
  <si>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</si>
  <si>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</si>
  <si>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</si>
  <si>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</si>
  <si>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</si>
  <si>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</si>
  <si>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</si>
  <si>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</si>
  <si>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</si>
  <si>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</si>
  <si>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</si>
  <si>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</si>
  <si>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</si>
  <si>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</si>
  <si>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</si>
  <si>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</si>
  <si>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</si>
  <si>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</si>
  <si>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</si>
  <si>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</si>
  <si>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</si>
  <si>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</si>
  <si>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</si>
  <si>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</si>
  <si>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</si>
  <si>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</si>
  <si>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</si>
  <si>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</si>
  <si>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</si>
  <si>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</si>
  <si>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</si>
  <si>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</si>
  <si>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</si>
  <si>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</si>
  <si>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</si>
  <si>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</si>
  <si>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</si>
  <si>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</si>
  <si>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</si>
  <si>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</si>
  <si>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</si>
  <si>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</si>
  <si>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</si>
  <si>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</si>
  <si>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</si>
  <si>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</si>
  <si>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</si>
  <si>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</si>
  <si>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</si>
  <si>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</si>
  <si>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</si>
  <si>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</si>
  <si>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</si>
  <si>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</si>
  <si>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</si>
  <si>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</si>
  <si>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</si>
  <si>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</si>
  <si>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</si>
  <si>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</si>
  <si>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</si>
  <si>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</si>
  <si>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</si>
  <si>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</si>
  <si>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</si>
  <si>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</si>
  <si>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</si>
  <si>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</si>
  <si>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</si>
  <si>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</si>
  <si>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</si>
  <si>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</si>
  <si>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</si>
  <si>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</si>
  <si>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</si>
  <si>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</si>
  <si>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</si>
  <si>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</si>
  <si>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</si>
  <si>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</si>
  <si>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</si>
  <si>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</si>
  <si>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</si>
  <si>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</si>
  <si>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</si>
  <si>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</si>
  <si>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</si>
  <si>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</si>
  <si>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</si>
  <si>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</si>
  <si>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</si>
  <si>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</si>
  <si>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</si>
  <si>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</si>
  <si>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</si>
  <si>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</si>
  <si>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</si>
  <si>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</si>
  <si>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</si>
  <si>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</si>
  <si>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</si>
  <si>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</si>
  <si>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</si>
  <si>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</si>
  <si>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</si>
  <si>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</si>
  <si>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</si>
  <si>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</si>
  <si>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</si>
  <si>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</si>
  <si>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</si>
  <si>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</si>
  <si>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</si>
  <si>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</si>
  <si>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</si>
  <si>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</si>
  <si>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</si>
  <si>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</si>
  <si>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</si>
  <si>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</si>
  <si>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</si>
  <si>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</si>
  <si>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</si>
  <si>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</si>
  <si>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</si>
  <si>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</si>
  <si>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</si>
  <si>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</si>
  <si>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</si>
  <si>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</si>
  <si>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</si>
  <si>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</si>
  <si>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</si>
  <si>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</si>
  <si>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</si>
  <si>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</si>
  <si>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</si>
  <si>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</si>
  <si>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</si>
  <si>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</si>
  <si>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</si>
  <si>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</si>
  <si>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</si>
  <si>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</si>
  <si>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</si>
  <si>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</si>
  <si>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</si>
  <si>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</si>
  <si>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</si>
  <si>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</si>
  <si>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</si>
  <si>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</si>
  <si>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</si>
  <si>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</si>
  <si>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</si>
  <si>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</si>
  <si>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</si>
  <si>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</si>
  <si>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</si>
  <si>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</si>
  <si>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</si>
  <si>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</si>
  <si>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</si>
  <si>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</si>
  <si>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</si>
  <si>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</si>
  <si>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</si>
  <si>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</si>
  <si>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</si>
  <si>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</si>
  <si>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</si>
  <si>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</si>
  <si>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</si>
  <si>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</si>
  <si>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</si>
  <si>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</si>
  <si>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</si>
  <si>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</si>
  <si>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</si>
  <si>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</si>
  <si>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</si>
  <si>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</si>
  <si>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</si>
  <si>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</si>
  <si>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</si>
  <si>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</si>
  <si>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</si>
  <si>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</si>
  <si>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</si>
  <si>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</si>
  <si>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</si>
  <si>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</si>
  <si>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</si>
  <si>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</si>
  <si>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</si>
  <si>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</si>
  <si>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</si>
  <si>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</si>
  <si>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</si>
  <si>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</si>
  <si>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</si>
  <si>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</si>
  <si>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</si>
  <si>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</si>
  <si>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</si>
  <si>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</si>
  <si>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</si>
  <si>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</si>
  <si>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</si>
  <si>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</si>
  <si>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</si>
  <si>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</si>
  <si>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</si>
  <si>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</si>
  <si>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</si>
  <si>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</si>
  <si>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</si>
  <si>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</si>
  <si>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</si>
  <si>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</si>
  <si>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</si>
  <si>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</si>
  <si>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</si>
  <si>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</si>
  <si>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</si>
  <si>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</si>
  <si>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</si>
  <si>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</si>
  <si>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</si>
  <si>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</si>
  <si>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</si>
  <si>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</si>
  <si>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</si>
  <si>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</si>
  <si>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</si>
  <si>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</si>
  <si>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</si>
  <si>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</si>
  <si>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</si>
  <si>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</si>
  <si>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</si>
  <si>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</si>
  <si>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</si>
  <si>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</si>
  <si>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</si>
  <si>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</si>
  <si>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</si>
  <si>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</si>
  <si>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</si>
  <si>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</si>
  <si>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</si>
  <si>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</si>
  <si>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</si>
  <si>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</si>
  <si>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</si>
  <si>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</si>
  <si>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</si>
  <si>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</si>
  <si>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</si>
  <si>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</si>
  <si>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</si>
  <si>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</si>
  <si>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</si>
  <si>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</si>
  <si>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</si>
  <si>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</si>
  <si>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</si>
  <si>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</si>
  <si>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</si>
  <si>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</si>
  <si>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</si>
  <si>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</si>
  <si>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</si>
  <si>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</si>
  <si>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</si>
  <si>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</si>
  <si>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</si>
  <si>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</si>
  <si>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</si>
  <si>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</si>
  <si>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</si>
  <si>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</si>
  <si>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</si>
  <si>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</si>
  <si>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</si>
  <si>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</si>
  <si>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</si>
  <si>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</si>
  <si>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</si>
  <si>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</si>
  <si>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</si>
  <si>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</si>
  <si>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</si>
  <si>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</si>
  <si>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</si>
  <si>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</si>
  <si>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</si>
  <si>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</si>
  <si>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</si>
  <si>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</si>
  <si>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</si>
  <si>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</si>
  <si>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</si>
  <si>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</si>
  <si>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</si>
  <si>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</si>
  <si>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</si>
  <si>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</si>
  <si>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</si>
  <si>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</si>
  <si>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</si>
  <si>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</si>
  <si>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</si>
  <si>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</si>
  <si>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</si>
  <si>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</si>
  <si>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</si>
  <si>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</si>
  <si>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</si>
  <si>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</si>
  <si>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</si>
  <si>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</si>
  <si>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</si>
  <si>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</si>
  <si>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</si>
  <si>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</si>
  <si>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</si>
  <si>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</si>
  <si>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</si>
  <si>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</si>
  <si>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</si>
  <si>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</si>
  <si>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</si>
  <si>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</si>
  <si>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</si>
  <si>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</si>
  <si>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</si>
  <si>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</si>
  <si>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</si>
  <si>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</si>
  <si>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</si>
  <si>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</si>
  <si>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</si>
  <si>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</si>
  <si>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</si>
  <si>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</si>
  <si>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</si>
  <si>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</si>
  <si>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</si>
  <si>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</si>
  <si>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</si>
  <si>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</si>
  <si>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</si>
  <si>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</si>
  <si>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</si>
  <si>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</si>
  <si>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</si>
  <si>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</si>
  <si>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</si>
  <si>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</si>
  <si>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</si>
  <si>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</si>
  <si>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</si>
  <si>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</si>
  <si>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</si>
  <si>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</si>
  <si>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</si>
  <si>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</si>
  <si>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</si>
  <si>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</si>
  <si>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</si>
  <si>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</si>
  <si>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</si>
  <si>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</si>
  <si>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</si>
  <si>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</si>
  <si>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</si>
  <si>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</si>
  <si>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</si>
  <si>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</si>
  <si>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</si>
  <si>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</si>
  <si>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</si>
  <si>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</si>
  <si>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</si>
  <si>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</si>
  <si>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</si>
  <si>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</si>
  <si>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</si>
  <si>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</si>
  <si>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</si>
  <si>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</si>
  <si>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</si>
  <si>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</si>
  <si>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</si>
  <si>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</si>
  <si>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</si>
  <si>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</si>
  <si>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</si>
  <si>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</si>
  <si>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</si>
  <si>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</si>
  <si>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</si>
  <si>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</si>
  <si>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</si>
  <si>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</si>
  <si>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</si>
  <si>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</si>
  <si>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</si>
  <si>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</si>
  <si>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</si>
  <si>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</si>
  <si>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</si>
  <si>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</si>
  <si>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</si>
  <si>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</si>
  <si>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</si>
  <si>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</si>
  <si>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</si>
  <si>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</si>
  <si>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</si>
  <si>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</si>
  <si>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</si>
  <si>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</si>
  <si>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</si>
  <si>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</si>
  <si>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</si>
  <si>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</si>
  <si>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</si>
  <si>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</si>
  <si>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</si>
  <si>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</si>
  <si>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</si>
  <si>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</si>
  <si>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</si>
  <si>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</si>
  <si>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</si>
  <si>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</si>
  <si>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</si>
  <si>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</si>
  <si>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</si>
  <si>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</si>
  <si>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</si>
  <si>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</si>
  <si>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</si>
  <si>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</si>
  <si>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</si>
  <si>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</si>
  <si>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</si>
  <si>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</si>
  <si>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</si>
  <si>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</si>
  <si>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</si>
  <si>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</si>
  <si>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</si>
  <si>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</si>
  <si>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</si>
  <si>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</si>
  <si>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</si>
  <si>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</si>
  <si>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</si>
  <si>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</si>
  <si>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</si>
  <si>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</si>
  <si>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</si>
  <si>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</si>
  <si>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</si>
  <si>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</si>
  <si>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</si>
  <si>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</si>
  <si>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</si>
  <si>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</si>
  <si>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</si>
  <si>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</si>
  <si>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</si>
  <si>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</si>
  <si>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</si>
  <si>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</si>
  <si>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</si>
  <si>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</si>
  <si>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</si>
  <si>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</si>
  <si>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</si>
  <si>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</si>
  <si>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</si>
  <si>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</si>
  <si>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</si>
  <si>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</si>
  <si>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</si>
  <si>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</si>
  <si>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</si>
  <si>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</si>
  <si>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</si>
  <si>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</si>
  <si>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</si>
  <si>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</si>
  <si>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</si>
  <si>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</si>
  <si>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</si>
  <si>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</si>
  <si>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</si>
  <si>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</si>
  <si>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</si>
  <si>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</si>
  <si>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</si>
  <si>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</si>
  <si>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</si>
  <si>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</si>
  <si>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</si>
  <si>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</si>
  <si>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</si>
  <si>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</si>
  <si>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</si>
  <si>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</si>
  <si>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</si>
  <si>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</si>
  <si>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</si>
  <si>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</si>
  <si>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</si>
  <si>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</si>
  <si>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</si>
  <si>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</si>
  <si>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</si>
  <si>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</si>
  <si>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</si>
  <si>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</si>
  <si>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</si>
  <si>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</si>
  <si>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</si>
  <si>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</si>
  <si>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</si>
  <si>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</si>
  <si>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</si>
  <si>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</si>
  <si>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</si>
  <si>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</si>
  <si>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</si>
  <si>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</si>
  <si>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</si>
  <si>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</si>
  <si>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</si>
  <si>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</si>
  <si>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</si>
  <si>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</si>
  <si>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</si>
  <si>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</si>
  <si>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</si>
  <si>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</si>
  <si>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</si>
  <si>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</si>
  <si>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</si>
  <si>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</si>
  <si>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</si>
  <si>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</si>
  <si>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</si>
  <si>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</si>
  <si>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</si>
  <si>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</si>
  <si>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</si>
  <si>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</si>
  <si>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</si>
  <si>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</si>
  <si>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</si>
  <si>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</si>
  <si>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</si>
  <si>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</si>
  <si>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</si>
  <si>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</si>
  <si>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</si>
  <si>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</si>
  <si>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</si>
  <si>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</si>
  <si>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</si>
  <si>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</si>
  <si>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</si>
  <si>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</si>
  <si>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</si>
  <si>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</si>
  <si>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</si>
  <si>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</si>
  <si>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</si>
  <si>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</si>
  <si>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</si>
  <si>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</si>
  <si>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</si>
  <si>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</si>
  <si>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</si>
  <si>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</si>
  <si>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</si>
  <si>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</si>
  <si>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</si>
  <si>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</si>
  <si>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</si>
  <si>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</si>
  <si>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</si>
  <si>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</si>
  <si>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</si>
  <si>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</si>
  <si>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</si>
  <si>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</si>
  <si>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</si>
  <si>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</si>
  <si>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</si>
  <si>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</si>
  <si>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</si>
  <si>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</si>
  <si>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</si>
  <si>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</si>
  <si>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</si>
  <si>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</si>
  <si>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</si>
  <si>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</si>
  <si>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</si>
  <si>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</si>
  <si>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</si>
  <si>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</si>
  <si>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</si>
  <si>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</si>
  <si>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</si>
  <si>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</si>
  <si>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</si>
  <si>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</si>
  <si>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</si>
  <si>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</si>
  <si>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</si>
  <si>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</si>
  <si>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</si>
  <si>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</si>
  <si>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</si>
  <si>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</si>
  <si>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</si>
  <si>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</si>
  <si>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</si>
  <si>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</si>
  <si>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</si>
  <si>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</si>
  <si>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</si>
  <si>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</si>
  <si>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</si>
  <si>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</si>
  <si>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</si>
  <si>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</si>
  <si>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</si>
  <si>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</si>
  <si>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</si>
  <si>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</si>
  <si>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</si>
  <si>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</si>
  <si>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</si>
  <si>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</si>
  <si>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</si>
  <si>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</si>
  <si>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</si>
  <si>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</si>
  <si>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</si>
  <si>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</si>
  <si>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</si>
  <si>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</si>
  <si>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</si>
  <si>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</si>
  <si>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</si>
  <si>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</si>
  <si>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</si>
  <si>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</si>
  <si>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</si>
  <si>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</si>
  <si>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</si>
  <si>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</si>
  <si>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</si>
  <si>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</si>
  <si>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</si>
  <si>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</si>
  <si>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</si>
  <si>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</si>
  <si>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</si>
  <si>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</si>
  <si>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</si>
  <si>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</si>
  <si>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</si>
  <si>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</si>
  <si>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</si>
  <si>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</si>
  <si>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</si>
  <si>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</si>
  <si>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</si>
  <si>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</si>
  <si>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</si>
  <si>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</si>
  <si>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</si>
  <si>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</si>
  <si>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</si>
  <si>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</si>
  <si>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</si>
  <si>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</si>
  <si>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</si>
  <si>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</si>
  <si>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</si>
  <si>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</si>
  <si>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</si>
  <si>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</si>
  <si>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</si>
  <si>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</si>
  <si>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</si>
  <si>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</si>
  <si>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</si>
  <si>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</si>
  <si>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</si>
  <si>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</si>
  <si>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</si>
  <si>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</si>
  <si>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</si>
  <si>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</si>
  <si>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</si>
  <si>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</si>
  <si>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</si>
  <si>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</si>
  <si>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</si>
  <si>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</si>
  <si>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</si>
  <si>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</si>
  <si>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</si>
  <si>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</si>
  <si>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</si>
  <si>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</si>
  <si>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</si>
  <si>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</si>
  <si>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</si>
  <si>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</si>
  <si>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</si>
  <si>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</si>
  <si>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</si>
  <si>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</si>
  <si>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</si>
  <si>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</si>
  <si>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</si>
  <si>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</si>
  <si>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</si>
  <si>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</si>
  <si>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</si>
  <si>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</si>
  <si>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</si>
  <si>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</si>
  <si>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</si>
  <si>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</si>
  <si>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</si>
  <si>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</si>
  <si>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</si>
  <si>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</si>
  <si>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</si>
  <si>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</si>
  <si>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</si>
  <si>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</si>
  <si>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</si>
  <si>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</si>
  <si>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</si>
  <si>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</si>
  <si>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</si>
  <si>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</si>
  <si>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</si>
  <si>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</si>
  <si>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</si>
  <si>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</si>
  <si>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</si>
  <si>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</si>
  <si>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</si>
  <si>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</si>
  <si>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</si>
  <si>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</si>
  <si>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</si>
  <si>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</si>
  <si>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</si>
  <si>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</si>
  <si>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</si>
  <si>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</si>
  <si>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</si>
  <si>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</si>
  <si>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</si>
  <si>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</si>
  <si>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</si>
  <si>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</si>
  <si>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</si>
  <si>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</si>
  <si>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</si>
  <si>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</si>
  <si>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</si>
  <si>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</si>
  <si>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</si>
  <si>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</si>
  <si>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</si>
  <si>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</si>
  <si>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</si>
  <si>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</si>
  <si>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</si>
  <si>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</si>
  <si>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</si>
  <si>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</si>
  <si>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</si>
  <si>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</si>
  <si>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</si>
  <si>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</si>
  <si>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</si>
  <si>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</si>
  <si>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</si>
  <si>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</si>
  <si>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</si>
  <si>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</si>
  <si>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</si>
  <si>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</si>
  <si>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</si>
  <si>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</si>
  <si>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</si>
  <si>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</si>
  <si>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</si>
  <si>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</si>
  <si>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</si>
  <si>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</si>
  <si>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</si>
  <si>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</si>
  <si>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</si>
  <si>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</si>
  <si>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</si>
  <si>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</si>
  <si>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</si>
  <si>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</si>
  <si>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</si>
  <si>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</si>
  <si>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</si>
  <si>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</si>
  <si>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</si>
  <si>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</si>
  <si>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</si>
  <si>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</si>
  <si>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</si>
  <si>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</si>
  <si>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</si>
  <si>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</si>
  <si>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</si>
  <si>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</si>
  <si>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</si>
  <si>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</si>
  <si>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</si>
  <si>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</si>
  <si>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</si>
  <si>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</si>
  <si>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</si>
  <si>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</si>
  <si>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</si>
  <si>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</si>
  <si>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</si>
  <si>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</si>
  <si>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</si>
  <si>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</si>
  <si>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</si>
  <si>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</si>
  <si>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</si>
  <si>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</si>
  <si>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</si>
  <si>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</si>
  <si>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</si>
  <si>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</si>
  <si>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</si>
  <si>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</si>
  <si>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</si>
  <si>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</si>
  <si>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</si>
  <si>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</si>
  <si>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</si>
  <si>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</si>
  <si>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</si>
  <si>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</si>
  <si>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</si>
  <si>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</si>
  <si>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</si>
  <si>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</si>
  <si>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</si>
  <si>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</si>
  <si>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</si>
  <si>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</si>
  <si>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</si>
  <si>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</si>
  <si>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</si>
  <si>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</si>
  <si>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</si>
  <si>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</si>
  <si>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</si>
  <si>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</si>
  <si>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</si>
  <si>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</si>
  <si>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</si>
  <si>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</si>
  <si>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</si>
  <si>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</si>
  <si>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</si>
  <si>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</si>
  <si>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</si>
  <si>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</si>
  <si>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</si>
  <si>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</si>
  <si>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</si>
  <si>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</si>
  <si>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</si>
  <si>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</si>
  <si>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</si>
  <si>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</si>
  <si>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</si>
  <si>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</si>
  <si>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</si>
  <si>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</si>
  <si>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</si>
  <si>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</si>
  <si>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</si>
  <si>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</si>
  <si>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</si>
  <si>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</si>
  <si>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</si>
  <si>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</si>
  <si>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</si>
  <si>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</si>
  <si>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</si>
  <si>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</si>
  <si>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</si>
  <si>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</si>
  <si>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</si>
  <si>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</si>
  <si>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</si>
  <si>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</si>
  <si>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</si>
  <si>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</si>
  <si>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</si>
  <si>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</si>
  <si>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</si>
  <si>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</si>
  <si>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</si>
  <si>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</si>
  <si>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</si>
  <si>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</si>
  <si>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</si>
  <si>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</si>
  <si>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</si>
  <si>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</si>
  <si>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</si>
  <si>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</si>
  <si>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</si>
  <si>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</si>
  <si>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</si>
  <si>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</si>
  <si>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</si>
  <si>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</si>
  <si>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</si>
  <si>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</si>
  <si>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</si>
  <si>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</si>
  <si>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</si>
  <si>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</si>
  <si>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</si>
  <si>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</si>
  <si>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</si>
  <si>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</si>
  <si>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</si>
  <si>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</si>
  <si>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</si>
  <si>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</si>
  <si>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</si>
  <si>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</si>
  <si>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</si>
  <si>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</si>
  <si>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</si>
  <si>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</si>
  <si>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</si>
  <si>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</si>
  <si>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</si>
  <si>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</si>
  <si>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</si>
  <si>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</si>
  <si>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</si>
  <si>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</si>
  <si>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</si>
  <si>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</si>
  <si>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</si>
  <si>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</si>
  <si>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</si>
  <si>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</si>
  <si>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</si>
  <si>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</si>
  <si>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</si>
  <si>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</si>
  <si>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</si>
  <si>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</si>
  <si>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</si>
  <si>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</si>
  <si>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</si>
  <si>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</si>
  <si>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</si>
  <si>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</si>
  <si>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</si>
  <si>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</si>
  <si>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</si>
  <si>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</si>
  <si>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</si>
  <si>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</si>
  <si>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</si>
  <si>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</si>
  <si>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</si>
  <si>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</si>
  <si>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</si>
  <si>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</si>
  <si>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</si>
  <si>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</si>
  <si>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</si>
  <si>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</si>
  <si>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</si>
  <si>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</si>
  <si>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</si>
  <si>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</si>
  <si>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</si>
  <si>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</si>
  <si>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</si>
  <si>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</si>
  <si>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</si>
  <si>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</si>
  <si>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</si>
  <si>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</si>
  <si>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</si>
  <si>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</si>
  <si>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</si>
  <si>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</si>
  <si>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</si>
  <si>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</si>
  <si>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</si>
  <si>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</si>
  <si>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</si>
  <si>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</si>
  <si>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</si>
  <si>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</si>
  <si>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</si>
  <si>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</si>
  <si>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</si>
  <si>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</si>
  <si>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</si>
  <si>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</si>
  <si>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</si>
  <si>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</si>
  <si>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</si>
  <si>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</si>
  <si>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</si>
  <si>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</si>
  <si>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</si>
  <si>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</si>
  <si>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</si>
  <si>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</si>
  <si>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</si>
  <si>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</si>
  <si>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</si>
  <si>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</si>
  <si>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</si>
  <si>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</si>
  <si>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</si>
  <si>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</si>
  <si>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</si>
  <si>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</si>
  <si>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</si>
  <si>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</si>
  <si>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</si>
  <si>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</si>
  <si>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</si>
  <si>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</si>
  <si>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</si>
  <si>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</si>
  <si>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</si>
  <si>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</si>
  <si>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</si>
  <si>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</si>
  <si>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</si>
  <si>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</si>
  <si>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</si>
  <si>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</si>
  <si>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</si>
  <si>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</si>
  <si>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</si>
  <si>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</si>
  <si>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</si>
  <si>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</si>
  <si>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</si>
  <si>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</si>
  <si>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</si>
  <si>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</si>
  <si>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</si>
  <si>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</si>
  <si>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</si>
  <si>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</si>
  <si>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</si>
  <si>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</si>
  <si>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</si>
  <si>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</si>
  <si>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</si>
  <si>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</si>
  <si>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</si>
  <si>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</si>
  <si>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</si>
  <si>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</si>
  <si>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</si>
  <si>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</si>
  <si>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</si>
  <si>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</si>
  <si>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</si>
  <si>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</si>
  <si>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</si>
  <si>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</si>
  <si>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</si>
  <si>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</si>
  <si>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</si>
  <si>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</si>
  <si>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</si>
  <si>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</si>
  <si>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</si>
  <si>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</si>
  <si>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</si>
  <si>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</si>
  <si>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</si>
  <si>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</si>
  <si>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</si>
  <si>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</si>
  <si>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</si>
  <si>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</si>
  <si>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</si>
  <si>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</si>
  <si>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</si>
  <si>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</si>
  <si>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</si>
  <si>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</si>
  <si>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</si>
  <si>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</si>
  <si>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</si>
  <si>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</si>
  <si>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</si>
  <si>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</si>
  <si>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</si>
  <si>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</si>
  <si>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</si>
  <si>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</si>
  <si>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</si>
  <si>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</si>
  <si>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</si>
  <si>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</si>
  <si>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</si>
  <si>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</si>
  <si>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</si>
  <si>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</si>
  <si>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</si>
  <si>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</si>
  <si>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</si>
  <si>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</si>
  <si>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</si>
  <si>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</si>
  <si>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</si>
  <si>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</si>
  <si>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</si>
  <si>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</si>
  <si>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</si>
  <si>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</si>
  <si>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</si>
  <si>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</si>
  <si>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</si>
  <si>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</si>
  <si>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</si>
  <si>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</si>
  <si>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</si>
  <si>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</si>
  <si>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</si>
  <si>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</si>
  <si>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</si>
  <si>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</si>
  <si>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</si>
  <si>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</si>
  <si>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</si>
  <si>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</si>
  <si>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</si>
  <si>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</si>
  <si>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</si>
  <si>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</si>
  <si>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</si>
  <si>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</si>
  <si>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</si>
  <si>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</si>
  <si>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</si>
  <si>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</si>
  <si>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</si>
  <si>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</si>
  <si>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</si>
  <si>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</si>
  <si>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</si>
  <si>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</si>
  <si>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</si>
  <si>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</si>
  <si>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</si>
  <si>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</si>
  <si>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</si>
  <si>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</si>
  <si>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</si>
  <si>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</si>
  <si>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</si>
  <si>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</si>
  <si>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</si>
  <si>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</si>
  <si>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</si>
  <si>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</si>
  <si>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</si>
  <si>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</si>
  <si>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</si>
  <si>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</si>
  <si>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</si>
  <si>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</si>
  <si>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</si>
  <si>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</si>
  <si>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</si>
  <si>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</si>
  <si>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</si>
  <si>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</si>
  <si>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</si>
  <si>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</si>
  <si>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</si>
  <si>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</si>
  <si>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</si>
  <si>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</si>
  <si>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</si>
  <si>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</si>
  <si>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</si>
  <si>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</si>
  <si>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</si>
  <si>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</si>
  <si>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</si>
  <si>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</si>
  <si>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</si>
  <si>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</si>
  <si>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</si>
  <si>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</si>
  <si>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</si>
  <si>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</si>
  <si>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</si>
  <si>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</si>
  <si>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</si>
  <si>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</si>
  <si>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</si>
  <si>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</si>
  <si>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</si>
  <si>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</si>
  <si>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</si>
  <si>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</si>
  <si>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</si>
  <si>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</si>
  <si>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</si>
  <si>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</si>
  <si>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</si>
  <si>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</si>
  <si>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</si>
  <si>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</si>
  <si>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</si>
  <si>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</si>
  <si>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</si>
  <si>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</si>
  <si>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</si>
  <si>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</si>
  <si>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</si>
  <si>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</si>
  <si>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</si>
  <si>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</si>
  <si>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</si>
  <si>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</si>
  <si>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</si>
  <si>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</si>
  <si>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</si>
  <si>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</si>
  <si>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</si>
  <si>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</si>
  <si>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</si>
  <si>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</si>
  <si>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</si>
  <si>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</si>
  <si>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</si>
  <si>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</si>
  <si>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</si>
  <si>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</si>
  <si>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</si>
  <si>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</si>
  <si>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</si>
  <si>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</si>
  <si>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</si>
  <si>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</si>
  <si>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</si>
  <si>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</si>
  <si>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</si>
  <si>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</si>
  <si>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</si>
  <si>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</si>
  <si>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</si>
  <si>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</si>
  <si>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</si>
  <si>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</si>
  <si>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</si>
  <si>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</si>
  <si>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</si>
  <si>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</si>
  <si>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</si>
  <si>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</si>
  <si>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</si>
  <si>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</si>
  <si>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</si>
  <si>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</si>
  <si>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</si>
  <si>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</si>
  <si>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</si>
  <si>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</si>
  <si>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</si>
  <si>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</si>
  <si>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</si>
  <si>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</si>
  <si>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</si>
  <si>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</si>
  <si>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</si>
  <si>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</si>
  <si>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</si>
  <si>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</si>
  <si>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</si>
  <si>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</si>
  <si>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</si>
  <si>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</si>
  <si>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</si>
  <si>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</si>
  <si>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</si>
  <si>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</si>
  <si>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</si>
  <si>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</si>
  <si>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</si>
  <si>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</si>
  <si>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</si>
  <si>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</si>
  <si>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</si>
  <si>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</si>
  <si>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</si>
  <si>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</si>
  <si>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</si>
  <si>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</si>
  <si>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</si>
  <si>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</si>
  <si>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</si>
  <si>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</si>
  <si>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</si>
  <si>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</si>
  <si>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</si>
  <si>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</si>
  <si>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</si>
  <si>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</si>
  <si>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</si>
  <si>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</si>
  <si>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</si>
  <si>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</si>
  <si>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</si>
  <si>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</si>
  <si>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</si>
  <si>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</si>
  <si>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</si>
  <si>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</si>
  <si>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</si>
  <si>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</si>
  <si>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</si>
  <si>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</si>
  <si>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</si>
  <si>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</si>
  <si>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</si>
  <si>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</si>
  <si>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</si>
  <si>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</si>
  <si>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</si>
  <si>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</si>
  <si>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</si>
  <si>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</si>
  <si>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</si>
  <si>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</si>
  <si>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</si>
  <si>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</si>
  <si>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</si>
  <si>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</si>
  <si>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</si>
  <si>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</si>
  <si>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</si>
  <si>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</si>
  <si>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</si>
  <si>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</si>
  <si>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</si>
  <si>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</si>
  <si>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</si>
  <si>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</si>
  <si>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</si>
  <si>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</si>
  <si>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</si>
  <si>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</si>
  <si>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</si>
  <si>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</si>
  <si>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</si>
  <si>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</si>
  <si>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</si>
  <si>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</si>
  <si>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</si>
  <si>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</si>
  <si>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</si>
  <si>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</si>
  <si>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</si>
  <si>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</si>
  <si>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</si>
  <si>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</si>
  <si>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</si>
  <si>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</si>
  <si>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</si>
  <si>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</si>
  <si>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</si>
  <si>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</si>
  <si>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</si>
  <si>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</si>
  <si>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</si>
  <si>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</si>
  <si>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</si>
  <si>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</si>
  <si>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</si>
  <si>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</si>
  <si>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</si>
  <si>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</si>
  <si>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</si>
  <si>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</si>
  <si>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</si>
  <si>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</si>
  <si>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</si>
  <si>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</si>
  <si>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</si>
  <si>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</si>
  <si>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</si>
  <si>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</si>
  <si>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</si>
  <si>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</si>
  <si>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</si>
  <si>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</si>
  <si>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</si>
  <si>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</si>
  <si>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</si>
  <si>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</si>
  <si>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</si>
  <si>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</si>
  <si>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</si>
  <si>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</si>
  <si>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</si>
  <si>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</si>
  <si>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</si>
  <si>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</si>
  <si>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</si>
  <si>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</si>
  <si>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</si>
  <si>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</si>
  <si>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</si>
  <si>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</si>
  <si>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</si>
  <si>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</si>
  <si>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</si>
  <si>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</si>
  <si>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</si>
  <si>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</si>
  <si>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</si>
  <si>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</si>
  <si>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</si>
  <si>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</si>
  <si>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</si>
  <si>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</si>
  <si>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</si>
  <si>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</si>
  <si>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</si>
  <si>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</si>
  <si>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</si>
  <si>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</si>
  <si>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</si>
  <si>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</si>
  <si>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</si>
  <si>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</si>
  <si>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</si>
  <si>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</si>
  <si>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</si>
  <si>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</si>
  <si>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</si>
  <si>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</si>
  <si>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</si>
  <si>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</si>
  <si>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</si>
  <si>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</si>
  <si>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</si>
  <si>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</si>
  <si>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</si>
  <si>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</si>
  <si>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</si>
  <si>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</si>
  <si>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</si>
  <si>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</si>
  <si>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</si>
  <si>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</si>
  <si>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</si>
  <si>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</si>
  <si>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</si>
  <si>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</si>
  <si>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</si>
  <si>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</si>
  <si>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</si>
  <si>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</si>
  <si>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</si>
  <si>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</si>
  <si>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</si>
  <si>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</si>
  <si>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</si>
  <si>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</si>
  <si>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</si>
  <si>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</si>
  <si>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</si>
  <si>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</si>
  <si>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</si>
  <si>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</si>
  <si>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</si>
  <si>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</si>
  <si>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</si>
  <si>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</si>
  <si>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</si>
  <si>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</si>
  <si>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</si>
  <si>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</si>
  <si>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</si>
  <si>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</si>
  <si>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</si>
  <si>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</si>
  <si>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</si>
  <si>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</si>
  <si>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</si>
  <si>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</si>
  <si>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</si>
  <si>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</si>
  <si>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</si>
  <si>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</si>
  <si>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</si>
  <si>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</si>
  <si>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</si>
  <si>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</si>
  <si>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</si>
  <si>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</si>
  <si>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</si>
  <si>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</si>
  <si>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</si>
  <si>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</si>
  <si>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</si>
  <si>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</si>
  <si>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</si>
  <si>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</si>
  <si>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</si>
  <si>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</si>
  <si>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</si>
  <si>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</si>
  <si>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</si>
  <si>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</si>
  <si>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</si>
  <si>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</si>
  <si>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</si>
  <si>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</si>
  <si>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</si>
  <si>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</si>
  <si>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</si>
  <si>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</si>
  <si>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</si>
  <si>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</si>
  <si>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</si>
  <si>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</si>
  <si>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</si>
  <si>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</si>
  <si>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</si>
  <si>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</si>
  <si>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</si>
  <si>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</si>
  <si>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</si>
  <si>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</si>
  <si>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</si>
  <si>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</si>
  <si>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</si>
  <si>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</si>
  <si>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</si>
  <si>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</si>
  <si>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</si>
  <si>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</si>
  <si>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</si>
  <si>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</si>
  <si>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</si>
  <si>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</si>
  <si>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</si>
  <si>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</si>
  <si>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</si>
  <si>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</si>
  <si>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</si>
  <si>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</si>
  <si>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</si>
  <si>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</si>
  <si>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</si>
  <si>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</si>
  <si>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</si>
  <si>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</si>
  <si>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</si>
  <si>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</si>
  <si>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</si>
  <si>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</si>
  <si>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</si>
  <si>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</si>
  <si>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</si>
  <si>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</si>
  <si>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</si>
  <si>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</si>
  <si>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</si>
  <si>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</si>
  <si>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</si>
  <si>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</si>
  <si>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</si>
  <si>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</si>
  <si>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</si>
  <si>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</si>
  <si>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</si>
  <si>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</si>
  <si>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</si>
  <si>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</si>
  <si>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</si>
  <si>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</si>
  <si>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</si>
  <si>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</si>
  <si>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</si>
  <si>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</si>
  <si>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</si>
  <si>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</si>
  <si>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</si>
  <si>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</si>
  <si>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</si>
  <si>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</si>
  <si>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</si>
  <si>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</si>
  <si>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</si>
  <si>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</si>
  <si>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</si>
  <si>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</si>
  <si>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</si>
  <si>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</si>
  <si>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</si>
  <si>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</si>
  <si>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</si>
  <si>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</si>
  <si>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</si>
  <si>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</si>
  <si>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</si>
  <si>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</si>
  <si>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</si>
  <si>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</si>
  <si>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</si>
  <si>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</si>
  <si>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</si>
  <si>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</si>
  <si>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</si>
  <si>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</si>
  <si>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</si>
  <si>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</si>
  <si>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</si>
  <si>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</si>
  <si>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</si>
  <si>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</si>
  <si>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</si>
  <si>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</si>
  <si>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</si>
  <si>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</si>
  <si>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</si>
  <si>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</si>
  <si>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</si>
  <si>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</si>
  <si>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</si>
  <si>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</si>
  <si>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</si>
  <si>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</si>
  <si>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</si>
  <si>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</si>
  <si>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</si>
  <si>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</si>
  <si>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</si>
  <si>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</si>
  <si>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</si>
  <si>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</si>
  <si>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</si>
  <si>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</si>
  <si>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</si>
  <si>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</si>
  <si>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</si>
  <si>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</si>
  <si>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</si>
  <si>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</si>
  <si>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</si>
  <si>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</si>
  <si>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</si>
  <si>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</si>
  <si>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</si>
  <si>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</si>
  <si>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</si>
  <si>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</si>
  <si>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</si>
  <si>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</si>
  <si>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</si>
  <si>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</si>
  <si>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</si>
  <si>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</si>
  <si>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</si>
  <si>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</si>
  <si>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</si>
  <si>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</si>
  <si>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</si>
  <si>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</si>
  <si>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</si>
  <si>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</si>
  <si>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</si>
  <si>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</si>
  <si>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</si>
  <si>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</si>
  <si>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</si>
  <si>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</si>
  <si>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</si>
  <si>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</si>
  <si>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</si>
  <si>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</si>
  <si>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</si>
  <si>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</si>
  <si>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</si>
  <si>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</si>
  <si>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</si>
  <si>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</si>
  <si>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</si>
  <si>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</si>
  <si>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</si>
  <si>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</si>
  <si>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</si>
  <si>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</si>
  <si>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</si>
  <si>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</si>
  <si>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</si>
  <si>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</si>
  <si>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</si>
  <si>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</si>
  <si>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</si>
  <si>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</si>
  <si>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</si>
  <si>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</si>
  <si>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</si>
  <si>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</si>
  <si>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</si>
  <si>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</si>
  <si>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</si>
  <si>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</si>
  <si>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</si>
  <si>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</si>
  <si>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</si>
  <si>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</si>
  <si>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</si>
  <si>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</si>
  <si>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</si>
  <si>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</si>
  <si>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</si>
  <si>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</si>
  <si>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</si>
  <si>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</si>
  <si>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</si>
  <si>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</si>
  <si>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</si>
  <si>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</si>
  <si>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</si>
  <si>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</si>
  <si>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</si>
  <si>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</si>
  <si>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</si>
  <si>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</si>
  <si>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</si>
  <si>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</si>
  <si>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</si>
  <si>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</si>
  <si>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</si>
  <si>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</si>
  <si>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</si>
  <si>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</si>
  <si>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</si>
  <si>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</si>
  <si>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</si>
  <si>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</si>
  <si>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</si>
  <si>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</si>
  <si>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</si>
  <si>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</si>
  <si>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</si>
  <si>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</si>
  <si>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</si>
  <si>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</si>
  <si>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</si>
  <si>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</si>
  <si>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</si>
  <si>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</si>
  <si>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</si>
  <si>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</si>
  <si>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</si>
  <si>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</si>
  <si>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</si>
  <si>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</si>
  <si>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</si>
  <si>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</si>
  <si>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</si>
  <si>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</si>
  <si>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</si>
  <si>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</si>
  <si>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</si>
  <si>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</si>
  <si>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</si>
  <si>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</si>
  <si>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</si>
  <si>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</si>
  <si>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</si>
  <si>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</si>
  <si>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</si>
  <si>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</si>
  <si>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</si>
  <si>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</si>
  <si>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</si>
  <si>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</si>
  <si>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</si>
  <si>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</si>
  <si>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</si>
  <si>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</si>
  <si>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</si>
  <si>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</si>
  <si>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</si>
  <si>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</si>
  <si>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</si>
  <si>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</si>
  <si>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</si>
  <si>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</si>
  <si>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</si>
  <si>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</si>
  <si>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</si>
  <si>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</si>
  <si>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</si>
  <si>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</si>
  <si>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</si>
  <si>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</si>
  <si>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</si>
  <si>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</si>
  <si>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</si>
  <si>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</si>
  <si>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</si>
  <si>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</si>
  <si>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</si>
  <si>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</si>
  <si>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</si>
  <si>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</si>
  <si>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</si>
  <si>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</si>
  <si>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</si>
  <si>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</si>
  <si>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</si>
  <si>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</si>
  <si>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</si>
  <si>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</si>
  <si>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</si>
  <si>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</si>
  <si>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</si>
  <si>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</si>
  <si>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</si>
  <si>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</si>
  <si>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</si>
  <si>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</si>
  <si>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</si>
  <si>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</si>
  <si>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</si>
  <si>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</si>
  <si>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</si>
  <si>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</si>
  <si>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</si>
  <si>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</si>
  <si>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</si>
  <si>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</si>
  <si>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</si>
  <si>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</si>
  <si>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</si>
  <si>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</si>
  <si>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</si>
  <si>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</si>
  <si>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</si>
  <si>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</si>
  <si>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</si>
  <si>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</si>
  <si>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</si>
  <si>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</si>
  <si>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</si>
  <si>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</si>
  <si>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</si>
  <si>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</si>
  <si>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</si>
  <si>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</si>
  <si>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</si>
  <si>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</si>
  <si>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</si>
  <si>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</si>
  <si>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</si>
  <si>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</si>
  <si>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</si>
  <si>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</si>
  <si>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</si>
  <si>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</si>
  <si>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</si>
  <si>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</si>
  <si>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</si>
  <si>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</si>
  <si>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</si>
  <si>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</si>
  <si>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</si>
  <si>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</si>
  <si>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</si>
  <si>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</si>
  <si>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</si>
  <si>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</si>
  <si>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</si>
  <si>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</si>
  <si>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</si>
  <si>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</si>
  <si>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</si>
  <si>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</si>
  <si>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</si>
  <si>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</si>
  <si>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</si>
  <si>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</si>
  <si>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</si>
  <si>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</si>
  <si>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</si>
  <si>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</si>
  <si>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</si>
  <si>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</si>
  <si>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</si>
  <si>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</si>
  <si>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</si>
  <si>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</si>
  <si>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</si>
  <si>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</si>
  <si>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</si>
  <si>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</si>
  <si>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</si>
  <si>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</si>
  <si>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</si>
  <si>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</si>
  <si>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</si>
  <si>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</si>
  <si>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</si>
  <si>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</si>
  <si>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</si>
  <si>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</si>
  <si>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</si>
  <si>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</si>
  <si>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</si>
  <si>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</si>
  <si>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</si>
  <si>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</si>
  <si>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</si>
  <si>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</si>
  <si>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</si>
  <si>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</si>
  <si>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</si>
  <si>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</si>
  <si>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</si>
  <si>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</si>
  <si>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</si>
  <si>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</si>
  <si>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</si>
  <si>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</si>
  <si>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</si>
  <si>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</si>
  <si>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</si>
  <si>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</si>
  <si>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</si>
  <si>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</si>
  <si>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</si>
  <si>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</si>
  <si>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</si>
  <si>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</si>
  <si>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</si>
  <si>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</si>
  <si>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</si>
  <si>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</si>
  <si>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</si>
  <si>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</si>
  <si>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</si>
  <si>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</si>
  <si>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</si>
  <si>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</si>
  <si>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</si>
  <si>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</si>
  <si>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</si>
  <si>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</si>
  <si>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</si>
  <si>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</si>
  <si>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</si>
  <si>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</si>
  <si>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</si>
  <si>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</si>
  <si>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</si>
  <si>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</si>
  <si>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</si>
  <si>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</si>
  <si>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</si>
  <si>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</si>
  <si>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</si>
  <si>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</si>
  <si>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</si>
  <si>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</si>
  <si>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</si>
  <si>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</si>
  <si>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</si>
  <si>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</si>
  <si>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</si>
  <si>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</si>
  <si>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</si>
  <si>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</si>
  <si>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</si>
  <si>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</si>
  <si>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</si>
  <si>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</si>
  <si>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</si>
  <si>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</si>
  <si>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</si>
  <si>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</si>
  <si>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</si>
  <si>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</si>
  <si>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</si>
  <si>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</si>
  <si>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</si>
  <si>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</si>
  <si>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</si>
  <si>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</si>
  <si>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</si>
  <si>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</si>
  <si>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</si>
  <si>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</si>
  <si>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</si>
  <si>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</si>
  <si>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</si>
  <si>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</si>
  <si>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</si>
  <si>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</si>
  <si>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</si>
  <si>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</si>
  <si>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</si>
  <si>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</si>
  <si>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</si>
  <si>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</si>
  <si>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</si>
  <si>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</si>
  <si>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</si>
  <si>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</si>
  <si>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</si>
  <si>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</si>
  <si>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</si>
  <si>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</si>
  <si>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</si>
  <si>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</si>
  <si>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</si>
  <si>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</si>
  <si>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</si>
  <si>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</si>
  <si>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</si>
  <si>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</si>
  <si>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</si>
  <si>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</si>
  <si>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</si>
  <si>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</si>
  <si>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</si>
  <si>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</si>
  <si>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</si>
  <si>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</si>
  <si>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</si>
  <si>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</si>
  <si>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</si>
  <si>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</si>
  <si>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</si>
  <si>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</si>
  <si>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</si>
  <si>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</si>
  <si>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</si>
  <si>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</si>
  <si>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</si>
  <si>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</si>
  <si>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</si>
  <si>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</si>
  <si>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</si>
  <si>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</si>
  <si>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</si>
  <si>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</si>
  <si>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</si>
  <si>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</si>
  <si>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</si>
  <si>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</si>
  <si>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</si>
  <si>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</si>
  <si>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</si>
  <si>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</si>
  <si>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</si>
  <si>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</si>
  <si>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</si>
  <si>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</si>
  <si>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</si>
  <si>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</si>
  <si>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</si>
  <si>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</si>
  <si>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</si>
  <si>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</si>
  <si>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</si>
  <si>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</si>
  <si>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</si>
  <si>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</si>
  <si>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</si>
  <si>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</si>
  <si>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</si>
  <si>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</si>
  <si>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</si>
  <si>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</si>
  <si>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</si>
  <si>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</si>
  <si>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</si>
  <si>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</si>
  <si>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</si>
  <si>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</si>
  <si>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</si>
  <si>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</si>
  <si>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</si>
  <si>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</si>
  <si>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</si>
  <si>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</si>
  <si>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</si>
  <si>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</si>
  <si>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</si>
  <si>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</si>
  <si>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</si>
  <si>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</si>
  <si>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</si>
  <si>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</si>
  <si>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</si>
  <si>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</si>
  <si>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</si>
  <si>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</si>
  <si>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</si>
  <si>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</si>
  <si>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</si>
  <si>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</si>
  <si>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</si>
  <si>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</si>
  <si>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</si>
  <si>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</si>
  <si>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</si>
  <si>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</si>
  <si>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</si>
  <si>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</si>
  <si>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</si>
  <si>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</si>
  <si>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</si>
  <si>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</si>
  <si>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</si>
  <si>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</si>
  <si>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</si>
  <si>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</si>
  <si>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</si>
  <si>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</si>
  <si>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</si>
  <si>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</si>
  <si>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</si>
  <si>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</si>
  <si>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</si>
  <si>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</si>
  <si>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</si>
  <si>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</si>
  <si>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</si>
  <si>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</si>
  <si>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</si>
  <si>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</si>
  <si>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</si>
  <si>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</si>
  <si>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</si>
  <si>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</si>
  <si>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</si>
  <si>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</si>
  <si>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</si>
  <si>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</si>
  <si>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</si>
  <si>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</si>
  <si>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</si>
  <si>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</si>
  <si>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</si>
  <si>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</si>
  <si>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</si>
  <si>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</si>
  <si>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</si>
  <si>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</si>
  <si>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</si>
  <si>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</si>
  <si>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</si>
  <si>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</si>
  <si>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</si>
  <si>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</si>
  <si>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</si>
  <si>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</si>
  <si>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</si>
  <si>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</si>
  <si>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</si>
  <si>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</si>
  <si>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</si>
  <si>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</si>
  <si>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</si>
  <si>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</si>
  <si>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</si>
  <si>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</si>
  <si>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</si>
  <si>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</si>
  <si>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</si>
  <si>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</si>
  <si>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</si>
  <si>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</si>
  <si>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</si>
  <si>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</si>
  <si>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</si>
  <si>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</si>
  <si>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</si>
  <si>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</si>
  <si>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</si>
  <si>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</si>
  <si>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</si>
  <si>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</si>
  <si>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</si>
  <si>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</si>
  <si>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</si>
  <si>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</si>
  <si>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</si>
  <si>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</si>
  <si>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</si>
  <si>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</si>
  <si>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</si>
  <si>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</si>
  <si>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</si>
  <si>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</si>
  <si>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</si>
  <si>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</si>
  <si>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</si>
  <si>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</si>
  <si>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</si>
  <si>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</si>
  <si>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</si>
  <si>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</si>
  <si>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</si>
  <si>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</si>
  <si>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</si>
  <si>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</si>
  <si>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</si>
  <si>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</si>
  <si>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</si>
  <si>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</si>
  <si>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</si>
  <si>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</si>
  <si>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</si>
  <si>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</si>
  <si>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</si>
  <si>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</si>
  <si>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</si>
  <si>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</si>
  <si>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</si>
  <si>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</si>
  <si>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</si>
  <si>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</si>
  <si>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</si>
  <si>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</si>
  <si>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</si>
  <si>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</si>
  <si>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</si>
  <si>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</si>
  <si>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</si>
  <si>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</si>
  <si>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</si>
  <si>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</si>
  <si>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</si>
  <si>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</si>
  <si>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</si>
  <si>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</si>
  <si>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</si>
  <si>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</si>
  <si>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</si>
  <si>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</si>
  <si>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</si>
  <si>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</si>
  <si>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</si>
  <si>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</si>
  <si>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</si>
  <si>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</si>
  <si>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</si>
  <si>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</si>
  <si>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</si>
  <si>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</si>
  <si>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</si>
  <si>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</si>
  <si>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</si>
  <si>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</si>
  <si>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</si>
  <si>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</si>
  <si>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</si>
  <si>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</si>
  <si>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</si>
  <si>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</si>
  <si>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</si>
  <si>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</si>
  <si>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</si>
  <si>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</si>
  <si>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</si>
  <si>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</si>
  <si>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</si>
  <si>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</si>
  <si>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</si>
  <si>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</si>
  <si>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</si>
  <si>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</si>
  <si>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</si>
  <si>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</si>
  <si>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</si>
  <si>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</si>
  <si>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</si>
  <si>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</si>
  <si>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</si>
  <si>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</si>
  <si>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</si>
  <si>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</si>
  <si>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</si>
  <si>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</si>
  <si>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</si>
  <si>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</si>
  <si>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</si>
  <si>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</si>
  <si>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</si>
  <si>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</si>
  <si>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</si>
  <si>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</si>
  <si>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</si>
  <si>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</si>
  <si>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</si>
  <si>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</si>
  <si>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</si>
  <si>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</si>
  <si>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</si>
  <si>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</si>
  <si>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</si>
  <si>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</si>
  <si>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</si>
  <si>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</si>
  <si>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</si>
  <si>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</si>
  <si>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</si>
  <si>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</si>
  <si>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</si>
  <si>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</si>
  <si>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</si>
  <si>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</si>
  <si>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</si>
  <si>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</si>
  <si>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</si>
  <si>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</si>
  <si>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</si>
  <si>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</si>
  <si>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</si>
  <si>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</si>
  <si>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</si>
  <si>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</si>
  <si>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</si>
  <si>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</si>
  <si>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</si>
  <si>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</si>
  <si>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</si>
  <si>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</si>
  <si>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</si>
  <si>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</si>
  <si>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</si>
  <si>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</si>
  <si>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</si>
  <si>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</si>
  <si>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</si>
  <si>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</si>
  <si>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</si>
  <si>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</si>
  <si>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</si>
  <si>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</si>
  <si>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</si>
  <si>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</si>
  <si>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</si>
  <si>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</si>
  <si>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</si>
  <si>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</si>
  <si>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</si>
  <si>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</si>
  <si>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</si>
  <si>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</si>
  <si>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</si>
  <si>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</si>
  <si>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</si>
  <si>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</si>
  <si>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</si>
  <si>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</si>
  <si>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</si>
  <si>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</si>
  <si>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</si>
  <si>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</si>
  <si>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</si>
  <si>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</si>
  <si>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</si>
  <si>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</si>
  <si>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</si>
  <si>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</si>
  <si>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</si>
  <si>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</si>
  <si>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</si>
  <si>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</si>
  <si>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</si>
  <si>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</si>
  <si>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</si>
  <si>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</si>
  <si>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</si>
  <si>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</si>
  <si>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</si>
  <si>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</si>
  <si>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</si>
  <si>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</si>
  <si>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</si>
  <si>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</si>
  <si>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</si>
  <si>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</si>
  <si>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</si>
  <si>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</si>
  <si>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</si>
  <si>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</si>
  <si>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</si>
  <si>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</si>
  <si>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</si>
  <si>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</si>
  <si>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</si>
  <si>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</si>
  <si>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</si>
  <si>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</si>
  <si>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</si>
  <si>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</si>
  <si>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</si>
  <si>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</si>
  <si>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</si>
  <si>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</si>
  <si>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</si>
  <si>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</si>
  <si>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</si>
  <si>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</si>
  <si>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</si>
  <si>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</si>
  <si>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</si>
  <si>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</si>
  <si>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</si>
  <si>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</si>
  <si>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</si>
  <si>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</si>
  <si>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</si>
  <si>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</si>
  <si>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</si>
  <si>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</si>
  <si>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</si>
  <si>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</si>
  <si>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</si>
  <si>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</si>
  <si>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</si>
  <si>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</si>
  <si>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</si>
  <si>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</si>
  <si>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</si>
  <si>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</si>
  <si>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</si>
  <si>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</si>
  <si>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</si>
  <si>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</si>
  <si>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</si>
  <si>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</si>
  <si>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</si>
  <si>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</si>
  <si>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</si>
  <si>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</si>
  <si>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</si>
  <si>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</si>
  <si>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</si>
  <si>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</si>
  <si>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</si>
  <si>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</si>
  <si>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</si>
  <si>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</si>
  <si>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</si>
  <si>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</si>
  <si>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</si>
  <si>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</si>
  <si>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</si>
  <si>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</si>
  <si>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</si>
  <si>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</si>
  <si>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</si>
  <si>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</si>
  <si>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</si>
  <si>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</si>
  <si>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</si>
  <si>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</si>
  <si>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</si>
  <si>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</si>
  <si>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</si>
  <si>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</si>
  <si>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</si>
  <si>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</si>
  <si>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</si>
  <si>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</si>
  <si>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</si>
  <si>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</si>
  <si>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</si>
  <si>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</si>
  <si>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</si>
  <si>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</si>
  <si>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</si>
  <si>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</si>
  <si>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</si>
  <si>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</si>
  <si>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</si>
  <si>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</si>
  <si>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</si>
  <si>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</si>
  <si>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</si>
  <si>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</si>
  <si>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</si>
  <si>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</si>
  <si>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</si>
  <si>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</si>
  <si>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</si>
  <si>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</si>
  <si>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</si>
  <si>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</si>
  <si>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</si>
  <si>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</si>
  <si>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</si>
  <si>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</si>
  <si>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</si>
  <si>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</si>
  <si>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</si>
  <si>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</si>
  <si>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</si>
  <si>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</si>
  <si>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</si>
  <si>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</si>
  <si>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</si>
  <si>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</si>
  <si>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</si>
  <si>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</si>
  <si>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</si>
  <si>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</si>
  <si>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</si>
  <si>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</si>
  <si>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</si>
  <si>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</si>
  <si>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</si>
  <si>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</si>
  <si>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</si>
  <si>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</si>
  <si>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</si>
  <si>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</si>
  <si>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</si>
  <si>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</si>
  <si>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</si>
  <si>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</si>
  <si>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</si>
  <si>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</si>
  <si>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</si>
  <si>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</si>
  <si>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</si>
  <si>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</si>
  <si>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</si>
  <si>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</si>
  <si>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</si>
  <si>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</si>
  <si>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</si>
  <si>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</si>
  <si>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</si>
  <si>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</si>
  <si>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</si>
  <si>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</si>
  <si>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</si>
  <si>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</si>
  <si>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</si>
  <si>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</si>
  <si>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</si>
  <si>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</si>
  <si>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</si>
  <si>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</si>
  <si>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</si>
  <si>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</si>
  <si>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</si>
  <si>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</si>
  <si>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</si>
  <si>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</si>
  <si>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</si>
  <si>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</si>
  <si>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</si>
  <si>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</si>
  <si>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</si>
  <si>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</si>
  <si>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</si>
  <si>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</si>
  <si>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</si>
  <si>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</si>
  <si>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</si>
  <si>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</si>
  <si>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</si>
  <si>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</si>
  <si>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</si>
  <si>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</si>
  <si>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</si>
  <si>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</si>
  <si>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</si>
  <si>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</si>
  <si>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</si>
  <si>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</si>
  <si>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</si>
  <si>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</si>
  <si>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</si>
  <si>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</si>
  <si>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</si>
  <si>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</si>
  <si>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</si>
  <si>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</si>
  <si>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</si>
  <si>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</si>
  <si>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</si>
  <si>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</si>
  <si>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</si>
  <si>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</si>
  <si>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</si>
  <si>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</si>
  <si>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</si>
  <si>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</si>
  <si>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</si>
  <si>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</si>
  <si>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</si>
  <si>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</si>
  <si>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</si>
  <si>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</si>
  <si>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</si>
  <si>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</si>
  <si>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</si>
  <si>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</si>
  <si>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</si>
  <si>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</si>
  <si>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</si>
  <si>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</si>
  <si>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</si>
  <si>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</si>
  <si>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</si>
  <si>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</si>
  <si>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</si>
  <si>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</si>
  <si>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</si>
  <si>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</si>
  <si>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</si>
  <si>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</si>
  <si>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</si>
  <si>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</si>
  <si>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</si>
  <si>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</si>
  <si>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</si>
  <si>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</si>
  <si>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</si>
  <si>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</si>
  <si>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</si>
  <si>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</si>
  <si>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</si>
  <si>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</si>
  <si>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</si>
  <si>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</si>
  <si>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</si>
  <si>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</si>
  <si>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</si>
  <si>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</si>
  <si>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</si>
  <si>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</si>
  <si>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</si>
  <si>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</si>
  <si>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</si>
  <si>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</si>
  <si>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</si>
  <si>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</si>
  <si>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</si>
  <si>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</si>
  <si>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</si>
  <si>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</si>
  <si>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</si>
  <si>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</si>
  <si>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</si>
  <si>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</si>
  <si>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</si>
  <si>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</si>
  <si>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</si>
  <si>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</si>
  <si>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</si>
  <si>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</si>
  <si>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</si>
  <si>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</si>
  <si>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</si>
  <si>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</si>
  <si>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</si>
  <si>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</si>
  <si>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</si>
  <si>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</si>
  <si>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</si>
  <si>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</si>
  <si>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</si>
  <si>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</si>
  <si>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</si>
  <si>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</si>
  <si>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</si>
  <si>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</si>
  <si>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</si>
  <si>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</si>
  <si>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</si>
  <si>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</si>
  <si>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</si>
  <si>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</si>
  <si>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</si>
  <si>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</si>
  <si>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</si>
  <si>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</si>
  <si>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</si>
  <si>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</si>
  <si>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</si>
  <si>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</si>
  <si>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</si>
  <si>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</si>
  <si>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</si>
  <si>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</si>
  <si>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</si>
  <si>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</si>
  <si>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</si>
  <si>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</si>
  <si>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</si>
  <si>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</si>
  <si>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</si>
  <si>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</si>
  <si>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</si>
  <si>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</si>
  <si>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</si>
  <si>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</si>
  <si>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</si>
  <si>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</si>
  <si>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</si>
  <si>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</si>
  <si>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</si>
  <si>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</si>
  <si>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</si>
  <si>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</si>
  <si>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</si>
  <si>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</si>
  <si>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</si>
  <si>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</si>
  <si>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</si>
  <si>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</si>
  <si>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</si>
  <si>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</si>
  <si>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</si>
  <si>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</si>
  <si>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</si>
  <si>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</si>
  <si>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</si>
  <si>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</si>
  <si>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</si>
  <si>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</si>
  <si>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</si>
  <si>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</si>
  <si>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</si>
  <si>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</si>
  <si>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</si>
  <si>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</si>
  <si>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</si>
  <si>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</si>
  <si>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</si>
  <si>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</si>
  <si>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</si>
  <si>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</si>
  <si>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</si>
  <si>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</si>
  <si>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</si>
  <si>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</si>
  <si>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</si>
  <si>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</si>
  <si>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</si>
  <si>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</si>
  <si>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</si>
  <si>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</si>
  <si>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</si>
  <si>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</si>
  <si>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</si>
  <si>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</si>
  <si>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</si>
  <si>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</si>
  <si>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</si>
  <si>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</si>
  <si>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</si>
  <si>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</si>
  <si>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</si>
  <si>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</si>
  <si>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</si>
  <si>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</si>
  <si>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</si>
  <si>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</si>
  <si>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</si>
  <si>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</si>
  <si>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</si>
  <si>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</si>
  <si>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</si>
  <si>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</si>
  <si>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</si>
  <si>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</si>
  <si>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</si>
  <si>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</si>
  <si>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</si>
  <si>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</si>
  <si>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</si>
  <si>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</si>
  <si>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</si>
  <si>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</si>
  <si>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</si>
  <si>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</si>
  <si>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</si>
  <si>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</si>
  <si>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</si>
  <si>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</si>
  <si>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</si>
  <si>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</si>
  <si>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</si>
  <si>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</si>
  <si>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</si>
  <si>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</si>
  <si>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</si>
  <si>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</si>
  <si>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</si>
  <si>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</si>
  <si>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</si>
  <si>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</si>
  <si>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</si>
  <si>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</si>
  <si>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</si>
  <si>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</si>
  <si>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</si>
  <si>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</si>
  <si>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</si>
  <si>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</si>
  <si>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</si>
  <si>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</si>
  <si>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</si>
  <si>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</si>
  <si>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</si>
  <si>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</si>
  <si>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</si>
  <si>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</si>
  <si>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</si>
  <si>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</si>
  <si>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</si>
  <si>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</si>
  <si>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</si>
  <si>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</si>
  <si>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</si>
  <si>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</si>
  <si>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</si>
  <si>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</si>
  <si>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</si>
  <si>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</si>
  <si>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</si>
  <si>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</si>
  <si>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</si>
  <si>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</si>
  <si>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</si>
  <si>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</si>
  <si>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</si>
  <si>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</si>
  <si>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</si>
  <si>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</si>
  <si>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</si>
  <si>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</si>
  <si>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</si>
  <si>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</si>
  <si>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</si>
  <si>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</si>
  <si>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</si>
  <si>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</si>
  <si>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</si>
  <si>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</si>
  <si>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</si>
  <si>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</si>
  <si>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</si>
  <si>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</si>
  <si>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</si>
  <si>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</si>
  <si>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</si>
  <si>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</si>
  <si>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</si>
  <si>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</si>
  <si>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</si>
  <si>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</si>
  <si>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</si>
  <si>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</si>
  <si>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</si>
  <si>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</si>
  <si>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</si>
  <si>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</si>
  <si>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</si>
  <si>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</si>
  <si>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</si>
  <si>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</si>
  <si>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</si>
  <si>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</si>
  <si>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</si>
  <si>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</si>
  <si>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</si>
  <si>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</si>
  <si>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</si>
  <si>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</si>
  <si>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</si>
  <si>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</si>
  <si>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</si>
  <si>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</si>
  <si>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</si>
  <si>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</si>
  <si>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</si>
  <si>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</si>
  <si>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</si>
  <si>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</si>
  <si>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</si>
  <si>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</si>
  <si>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</si>
  <si>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</si>
  <si>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</si>
  <si>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</si>
  <si>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</si>
  <si>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</si>
  <si>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</si>
  <si>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</si>
  <si>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</si>
  <si>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</si>
  <si>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</si>
  <si>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</si>
  <si>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</si>
  <si>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</si>
  <si>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</si>
  <si>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</si>
  <si>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</si>
  <si>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</si>
  <si>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</si>
  <si>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</si>
  <si>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</si>
  <si>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</si>
  <si>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</si>
  <si>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</si>
  <si>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</si>
  <si>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</si>
  <si>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</si>
  <si>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</si>
  <si>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</si>
  <si>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</si>
  <si>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</si>
  <si>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</si>
  <si>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</si>
  <si>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</si>
  <si>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</si>
  <si>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</si>
  <si>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</si>
  <si>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</si>
  <si>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</si>
  <si>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</si>
  <si>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</si>
  <si>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</si>
  <si>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</si>
  <si>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</si>
  <si>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</si>
  <si>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</si>
  <si>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</si>
  <si>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</si>
  <si>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</si>
  <si>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</si>
  <si>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</si>
  <si>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</si>
  <si>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</si>
  <si>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</si>
  <si>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</si>
  <si>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</si>
  <si>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</si>
  <si>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</si>
  <si>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</si>
  <si>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</si>
  <si>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</si>
  <si>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</si>
  <si>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</si>
  <si>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</si>
  <si>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</si>
  <si>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</si>
  <si>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</si>
  <si>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</si>
  <si>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</si>
  <si>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</si>
  <si>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</si>
  <si>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</si>
  <si>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</si>
  <si>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</si>
  <si>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</si>
  <si>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</si>
  <si>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</si>
  <si>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</si>
  <si>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</si>
  <si>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</si>
  <si>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</si>
  <si>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</si>
  <si>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</si>
  <si>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</si>
  <si>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</si>
  <si>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</si>
  <si>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</si>
  <si>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</si>
  <si>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</si>
  <si>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</si>
  <si>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</si>
  <si>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</si>
  <si>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</si>
  <si>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</si>
  <si>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</si>
  <si>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</si>
  <si>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</si>
  <si>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</si>
  <si>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</si>
  <si>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</si>
  <si>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</si>
  <si>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</si>
  <si>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</si>
  <si>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</si>
  <si>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</si>
  <si>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</si>
  <si>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</si>
  <si>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</si>
  <si>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</si>
  <si>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</si>
  <si>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</si>
  <si>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</si>
  <si>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</si>
  <si>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</si>
  <si>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</si>
  <si>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</si>
  <si>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</si>
  <si>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</si>
  <si>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</si>
  <si>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</si>
  <si>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</si>
  <si>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</si>
  <si>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</si>
  <si>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</si>
  <si>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</si>
  <si>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</si>
  <si>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</si>
  <si>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</si>
  <si>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</si>
  <si>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</si>
  <si>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</si>
  <si>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</si>
  <si>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</si>
  <si>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</si>
  <si>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</si>
  <si>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</si>
  <si>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</si>
  <si>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</si>
  <si>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</si>
  <si>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</si>
  <si>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</si>
  <si>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</si>
  <si>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</si>
  <si>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</si>
  <si>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</si>
  <si>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</si>
  <si>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</si>
  <si>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</si>
  <si>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</si>
  <si>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</si>
  <si>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</si>
  <si>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</si>
  <si>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</si>
  <si>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</si>
  <si>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</si>
  <si>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</si>
  <si>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</si>
  <si>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</si>
  <si>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</si>
  <si>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</si>
  <si>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</si>
  <si>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</si>
  <si>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</si>
  <si>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</si>
  <si>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</si>
  <si>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</si>
  <si>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</si>
  <si>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</si>
  <si>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</si>
  <si>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</si>
  <si>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</si>
  <si>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</si>
  <si>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</si>
  <si>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</si>
  <si>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</si>
  <si>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</si>
  <si>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</si>
  <si>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</si>
  <si>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</si>
  <si>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</si>
  <si>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</si>
  <si>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</si>
  <si>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</si>
  <si>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</si>
  <si>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</si>
  <si>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</si>
  <si>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</si>
  <si>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</si>
  <si>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</si>
  <si>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</si>
  <si>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</si>
  <si>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</si>
  <si>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</si>
  <si>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</si>
  <si>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</si>
  <si>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</si>
  <si>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</si>
  <si>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</si>
  <si>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</si>
  <si>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</si>
  <si>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</si>
  <si>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24 -417-0747 </t>
  </si>
  <si>
    <t>DUNS</t>
  </si>
  <si>
    <t>9100 Henri Bourassa East H1E 2S4 Montreal, QC</t>
  </si>
  <si>
    <t>Mario Portillo</t>
  </si>
  <si>
    <t>mportillo@aimsolder.com</t>
  </si>
  <si>
    <t>(+52) 6562627372</t>
  </si>
  <si>
    <t>Regulatory Affairs Officer</t>
  </si>
  <si>
    <t>They are THAISARCO CID001898 and MSC CID001105, however they are CFSI RMI Compliant Smelters, THAISARCO uses iTSCI as the certify party to confirm the traceability of the tagged materials.</t>
  </si>
  <si>
    <t>See smelter list tab for Smelters of recycled source</t>
  </si>
  <si>
    <t>100%</t>
  </si>
  <si>
    <t>http://www.aimsolder.com/environmental-conflict-metal-policies</t>
  </si>
  <si>
    <t>Paweł Kupiec</t>
  </si>
  <si>
    <t>p.kupiec@fenixmetals.com</t>
  </si>
  <si>
    <t>scrap</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</si>
  <si>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</si>
  <si>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</si>
  <si>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</si>
  <si>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</si>
  <si>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</si>
  <si>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</si>
  <si>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</si>
  <si>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</si>
  <si>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</si>
  <si>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</si>
  <si>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</si>
  <si>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</si>
  <si>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</si>
  <si>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刘冰</t>
  </si>
  <si>
    <t>ice8417733@163.com</t>
  </si>
  <si>
    <t>无</t>
  </si>
  <si>
    <t>Gaofeng,tongkeng</t>
  </si>
  <si>
    <t>guangxi,china</t>
  </si>
  <si>
    <t>Kepulauan Bangka Belitung Mine, Bangka Mine, Belitung Mine, Bangka Selatan Mine, Bangka Tengah Mine</t>
  </si>
  <si>
    <t>27 JALAN PANTAI</t>
  </si>
  <si>
    <t>Raveentiran a/l Krishnan</t>
  </si>
  <si>
    <t>raveentiran@msmelt.com</t>
  </si>
  <si>
    <t>VARIOUS</t>
  </si>
  <si>
    <t>DRC, RWANDA, NIGERIA, AUSTRALIA, MALAYSIA, BRAZIL,</t>
  </si>
  <si>
    <t>Niels Keyaert / Vanessa Germonpre</t>
  </si>
  <si>
    <t>n.keyaert@aurubis.com / V.Germonpre@aurubis.com</t>
  </si>
  <si>
    <t>Recycled</t>
  </si>
  <si>
    <t>80 Moo 8 Sakdidej Road</t>
  </si>
  <si>
    <t>Mr. Andrew Davies</t>
  </si>
  <si>
    <t>andrew.davies@thaisarco.com</t>
  </si>
  <si>
    <t>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t>
  </si>
  <si>
    <t xml:space="preserve">Level 1 countries i.e. Indonesia, South America, South East Asia countries. Level 3 countries i.e. DRC and adjoined countries (including the Democratic Republic of the Congo (DRC), Rwanda, Uganda and Burundi. </t>
  </si>
  <si>
    <t>Bairro Guarapiranga</t>
  </si>
  <si>
    <t>AIM METALS &amp; ALLOYS INC</t>
  </si>
  <si>
    <t>Guangdong Hanhe Non-Ferrous Metal Co.,Ltd.</t>
    <phoneticPr fontId="97" type="noConversion"/>
  </si>
  <si>
    <t>CID003116</t>
    <phoneticPr fontId="97" type="noConversion"/>
  </si>
  <si>
    <t>The Tiger Temple In Centipede Mountain,Guyi Village In Town of Guxiang,Chaoan County</t>
  </si>
  <si>
    <t>Chaozhou</t>
    <phoneticPr fontId="97" type="noConversion"/>
  </si>
  <si>
    <t>Guangdong</t>
    <phoneticPr fontId="97" type="noConversion"/>
  </si>
  <si>
    <t>陈先生</t>
    <phoneticPr fontId="97" type="noConversion"/>
  </si>
  <si>
    <t xml:space="preserve">55286613@qq.com </t>
  </si>
  <si>
    <t>无</t>
    <phoneticPr fontId="97" type="noConversion"/>
  </si>
  <si>
    <t>无矿井，矿砂提炼</t>
    <phoneticPr fontId="97" type="noConversion"/>
  </si>
  <si>
    <t>PT Refined Bangka Tin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</si>
</sst>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arioPortillo\Desktop\Conflict%20minerals\RMI_CMRT_6.4%20-%20AIM%20Company%20level.xlsx" TargetMode="External"/><Relationship Id="rId1" Type="http://schemas.openxmlformats.org/officeDocument/2006/relationships/externalLinkPath" Target="RMI_CMRT_6.4%20-%20AIM%20Company%20lev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037;&#20316;&#36164;&#26009;\&#20914;&#31361;&#30719;&#20135;&#34920;\RMI_CMRT_6.31%20-&#65288;&#20918;&#28860;&#21378;&#21360;&#23612;&#65289;.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MarioPortillo\Downloads\Copy%20of%20RMI_CMRT_6.5%20Canfield%20Tech%20.%205.5.25%20(1).xlsx" TargetMode="External"/><Relationship Id="rId1" Type="http://schemas.openxmlformats.org/officeDocument/2006/relationships/externalLinkPath" Target="/Users/MarioPortillo/Downloads/Copy%20of%20RMI_CMRT_6.5%20Canfield%20Tech%20.%205.5.25%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portillo@aimsold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aimsolder.com/environmental-conflict-metal-policies" TargetMode="External"/><Relationship Id="rId4" Type="http://schemas.openxmlformats.org/officeDocument/2006/relationships/hyperlink" Target="mailto:mportillo@aimsold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75">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33.75">
      <c r="A13" s="293"/>
      <c r="B13" s="2">
        <v>1</v>
      </c>
      <c r="C13" s="27" t="s">
        <v>1057</v>
      </c>
      <c r="D13" s="28" t="s">
        <v>847</v>
      </c>
      <c r="E13" s="163" t="s">
        <v>824</v>
      </c>
      <c r="F13" s="163"/>
      <c r="G13" s="25"/>
    </row>
    <row r="14" spans="1:7" ht="33.75">
      <c r="A14" s="293"/>
      <c r="B14" s="2">
        <v>2</v>
      </c>
      <c r="C14" s="27" t="s">
        <v>1057</v>
      </c>
      <c r="D14" s="28" t="s">
        <v>994</v>
      </c>
      <c r="E14" s="163" t="s">
        <v>515</v>
      </c>
      <c r="F14" s="163" t="s">
        <v>516</v>
      </c>
      <c r="G14" s="25"/>
    </row>
    <row r="15" spans="1:7" ht="89.1"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099999999999994"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50000000000001" customHeight="1">
      <c r="A28" s="293"/>
      <c r="B28" s="309"/>
      <c r="C28" s="300"/>
      <c r="D28" s="306"/>
      <c r="E28" s="303"/>
      <c r="F28" s="165" t="s">
        <v>56</v>
      </c>
      <c r="G28" s="25"/>
    </row>
    <row r="29" spans="1:7" ht="74.45" customHeight="1">
      <c r="A29" s="293"/>
      <c r="B29" s="309"/>
      <c r="C29" s="300"/>
      <c r="D29" s="306"/>
      <c r="E29" s="303"/>
      <c r="F29" s="165" t="s">
        <v>57</v>
      </c>
      <c r="G29" s="25"/>
    </row>
    <row r="30" spans="1:7" ht="62.4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45" customHeight="1">
      <c r="A33" s="293"/>
      <c r="B33" s="309"/>
      <c r="C33" s="300"/>
      <c r="D33" s="306"/>
      <c r="E33" s="303"/>
      <c r="F33" s="165" t="s">
        <v>61</v>
      </c>
      <c r="G33" s="25"/>
    </row>
    <row r="34" spans="1:7" ht="89.1" customHeight="1">
      <c r="A34" s="293"/>
      <c r="B34" s="309"/>
      <c r="C34" s="300"/>
      <c r="D34" s="306"/>
      <c r="E34" s="303"/>
      <c r="F34" s="165" t="s">
        <v>63</v>
      </c>
      <c r="G34" s="25"/>
    </row>
    <row r="35" spans="1:7" ht="29.1" customHeight="1">
      <c r="A35" s="293"/>
      <c r="B35" s="309"/>
      <c r="C35" s="300"/>
      <c r="D35" s="306"/>
      <c r="E35" s="303"/>
      <c r="F35" s="165" t="s">
        <v>64</v>
      </c>
      <c r="G35" s="25"/>
    </row>
    <row r="36" spans="1:7" ht="126.75">
      <c r="A36" s="293"/>
      <c r="B36" s="310"/>
      <c r="C36" s="301"/>
      <c r="D36" s="307"/>
      <c r="E36" s="304"/>
      <c r="F36" s="166" t="s">
        <v>65</v>
      </c>
      <c r="G36" s="25"/>
    </row>
    <row r="37" spans="1:7" ht="112.5">
      <c r="A37" s="293"/>
      <c r="B37" s="141">
        <v>3.01</v>
      </c>
      <c r="C37" s="142" t="s">
        <v>66</v>
      </c>
      <c r="D37" s="28" t="s">
        <v>2203</v>
      </c>
      <c r="E37" s="167" t="s">
        <v>1294</v>
      </c>
      <c r="F37" s="168" t="s">
        <v>1396</v>
      </c>
      <c r="G37" s="25"/>
    </row>
    <row r="38" spans="1:7" ht="101.25">
      <c r="A38" s="293"/>
      <c r="B38" s="141">
        <v>3.02</v>
      </c>
      <c r="C38" s="142" t="s">
        <v>1326</v>
      </c>
      <c r="D38" s="28" t="s">
        <v>2204</v>
      </c>
      <c r="E38" s="167" t="s">
        <v>1341</v>
      </c>
      <c r="F38" s="168" t="s">
        <v>1397</v>
      </c>
      <c r="G38" s="25"/>
    </row>
    <row r="39" spans="1:7" ht="101.25">
      <c r="A39" s="293"/>
      <c r="B39" s="150">
        <v>4</v>
      </c>
      <c r="C39" s="149" t="s">
        <v>1492</v>
      </c>
      <c r="D39" s="28" t="s">
        <v>2205</v>
      </c>
      <c r="E39" s="27" t="s">
        <v>2151</v>
      </c>
      <c r="F39" s="27" t="s">
        <v>1493</v>
      </c>
      <c r="G39" s="25"/>
    </row>
    <row r="40" spans="1:7" ht="56.25">
      <c r="A40" s="293"/>
      <c r="B40" s="141">
        <v>4.01</v>
      </c>
      <c r="C40" s="149" t="s">
        <v>1492</v>
      </c>
      <c r="D40" s="28" t="s">
        <v>2207</v>
      </c>
      <c r="E40" s="27" t="s">
        <v>2163</v>
      </c>
      <c r="F40" s="27" t="s">
        <v>2167</v>
      </c>
      <c r="G40" s="25"/>
    </row>
    <row r="41" spans="1:7" ht="56.25">
      <c r="A41" s="293"/>
      <c r="B41" s="141" t="s">
        <v>2194</v>
      </c>
      <c r="C41" s="149" t="s">
        <v>1492</v>
      </c>
      <c r="D41" s="28" t="s">
        <v>2206</v>
      </c>
      <c r="E41" s="27" t="s">
        <v>2197</v>
      </c>
      <c r="F41" s="27" t="s">
        <v>2195</v>
      </c>
      <c r="G41" s="25"/>
    </row>
    <row r="42" spans="1:7" ht="56.25">
      <c r="A42" s="293"/>
      <c r="B42" s="141" t="s">
        <v>2228</v>
      </c>
      <c r="C42" s="149" t="s">
        <v>1492</v>
      </c>
      <c r="D42" s="28" t="s">
        <v>2233</v>
      </c>
      <c r="E42" s="27" t="s">
        <v>2196</v>
      </c>
      <c r="F42" s="27" t="s">
        <v>2229</v>
      </c>
      <c r="G42" s="25"/>
    </row>
    <row r="43" spans="1:7" ht="123.75">
      <c r="A43" s="293"/>
      <c r="B43" s="160">
        <v>4.0999999999999996</v>
      </c>
      <c r="C43" s="149" t="s">
        <v>2232</v>
      </c>
      <c r="D43" s="161">
        <v>42867</v>
      </c>
      <c r="E43" s="169" t="s">
        <v>2235</v>
      </c>
      <c r="F43" s="27" t="s">
        <v>2234</v>
      </c>
      <c r="G43" s="25"/>
    </row>
    <row r="44" spans="1:7" ht="78.75">
      <c r="A44" s="293"/>
      <c r="B44" s="160">
        <v>4.2</v>
      </c>
      <c r="C44" s="149" t="s">
        <v>2232</v>
      </c>
      <c r="D44" s="161">
        <v>42704</v>
      </c>
      <c r="E44" s="169" t="s">
        <v>2431</v>
      </c>
      <c r="F44" s="27" t="s">
        <v>2406</v>
      </c>
      <c r="G44" s="25"/>
    </row>
    <row r="45" spans="1:7" ht="157.5">
      <c r="A45" s="293"/>
      <c r="B45" s="202">
        <v>5</v>
      </c>
      <c r="C45" s="149" t="s">
        <v>2232</v>
      </c>
      <c r="D45" s="161">
        <v>42867</v>
      </c>
      <c r="E45" s="169" t="s">
        <v>12652</v>
      </c>
      <c r="F45" s="27" t="s">
        <v>12374</v>
      </c>
      <c r="G45" s="25"/>
    </row>
    <row r="46" spans="1:7" ht="45">
      <c r="A46" s="293"/>
      <c r="B46" s="160">
        <v>5.01</v>
      </c>
      <c r="C46" s="149" t="s">
        <v>2232</v>
      </c>
      <c r="D46" s="161">
        <v>42907</v>
      </c>
      <c r="E46" s="169" t="s">
        <v>15329</v>
      </c>
      <c r="F46" s="27" t="s">
        <v>12374</v>
      </c>
      <c r="G46" s="25"/>
    </row>
    <row r="47" spans="1:7" ht="67.5">
      <c r="A47" s="293"/>
      <c r="B47" s="160">
        <v>5.0999999999999996</v>
      </c>
      <c r="C47" s="149" t="s">
        <v>2232</v>
      </c>
      <c r="D47" s="161">
        <v>43070</v>
      </c>
      <c r="E47" s="169" t="s">
        <v>12862</v>
      </c>
      <c r="F47" s="27" t="s">
        <v>12863</v>
      </c>
      <c r="G47" s="25"/>
    </row>
    <row r="48" spans="1:7" ht="56.25">
      <c r="A48" s="293"/>
      <c r="B48" s="160">
        <v>5.1100000000000003</v>
      </c>
      <c r="C48" s="149" t="s">
        <v>13097</v>
      </c>
      <c r="D48" s="161">
        <v>43217</v>
      </c>
      <c r="E48" s="169" t="s">
        <v>13199</v>
      </c>
      <c r="F48" s="27" t="s">
        <v>13124</v>
      </c>
      <c r="G48" s="25"/>
    </row>
    <row r="49" spans="1:7" ht="56.25">
      <c r="A49" s="293"/>
      <c r="B49" s="160">
        <v>5.12</v>
      </c>
      <c r="C49" s="149" t="s">
        <v>13097</v>
      </c>
      <c r="D49" s="161">
        <v>43581</v>
      </c>
      <c r="E49" s="169" t="s">
        <v>13199</v>
      </c>
      <c r="F49" s="27" t="s">
        <v>13741</v>
      </c>
      <c r="G49" s="25"/>
    </row>
    <row r="50" spans="1:7" ht="78.75">
      <c r="A50" s="293"/>
      <c r="B50" s="202">
        <v>6</v>
      </c>
      <c r="C50" s="149" t="s">
        <v>13097</v>
      </c>
      <c r="D50" s="161">
        <v>43964</v>
      </c>
      <c r="E50" s="169" t="s">
        <v>13953</v>
      </c>
      <c r="F50" s="27" t="s">
        <v>13744</v>
      </c>
      <c r="G50" s="25"/>
    </row>
    <row r="51" spans="1:7" ht="45">
      <c r="A51" s="293"/>
      <c r="B51" s="160">
        <v>6.01</v>
      </c>
      <c r="C51" s="149" t="s">
        <v>13097</v>
      </c>
      <c r="D51" s="161">
        <v>43970</v>
      </c>
      <c r="E51" s="169" t="s">
        <v>15330</v>
      </c>
      <c r="F51" s="169" t="s">
        <v>13744</v>
      </c>
      <c r="G51" s="25"/>
    </row>
    <row r="52" spans="1:7" ht="45">
      <c r="A52" s="293"/>
      <c r="B52" s="160">
        <v>6.1</v>
      </c>
      <c r="C52" s="149" t="s">
        <v>13097</v>
      </c>
      <c r="D52" s="161">
        <v>44314</v>
      </c>
      <c r="E52" s="169" t="s">
        <v>15323</v>
      </c>
      <c r="F52" s="169" t="s">
        <v>14913</v>
      </c>
      <c r="G52" s="25"/>
    </row>
    <row r="53" spans="1:7" ht="45">
      <c r="A53" s="293"/>
      <c r="B53" s="160">
        <v>6.2</v>
      </c>
      <c r="C53" s="149" t="s">
        <v>13097</v>
      </c>
      <c r="D53" s="161">
        <v>44678</v>
      </c>
      <c r="E53" s="169" t="s">
        <v>15323</v>
      </c>
      <c r="F53" s="169" t="s">
        <v>15322</v>
      </c>
      <c r="G53" s="25"/>
    </row>
    <row r="54" spans="1:7" ht="45">
      <c r="A54" s="293"/>
      <c r="B54" s="160">
        <v>6.21</v>
      </c>
      <c r="C54" s="149" t="s">
        <v>13097</v>
      </c>
      <c r="D54" s="161">
        <v>44687</v>
      </c>
      <c r="E54" s="169" t="s">
        <v>15331</v>
      </c>
      <c r="F54" s="169" t="s">
        <v>15322</v>
      </c>
      <c r="G54" s="25"/>
    </row>
    <row r="55" spans="1:7" ht="45">
      <c r="A55" s="293"/>
      <c r="B55" s="160">
        <v>6.22</v>
      </c>
      <c r="C55" s="149" t="s">
        <v>13097</v>
      </c>
      <c r="D55" s="275">
        <v>44692</v>
      </c>
      <c r="E55" s="169" t="s">
        <v>15330</v>
      </c>
      <c r="F55" s="169" t="s">
        <v>15322</v>
      </c>
      <c r="G55" s="25"/>
    </row>
    <row r="56" spans="1:7" ht="56.25">
      <c r="A56" s="293"/>
      <c r="B56" s="202">
        <v>6.3</v>
      </c>
      <c r="C56" s="149" t="s">
        <v>13097</v>
      </c>
      <c r="D56" s="275">
        <v>45051</v>
      </c>
      <c r="E56" s="169" t="s">
        <v>15590</v>
      </c>
      <c r="F56" s="169" t="s">
        <v>15371</v>
      </c>
      <c r="G56" s="25"/>
    </row>
    <row r="57" spans="1:7" ht="45">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450000000000003" customHeight="1">
      <c r="A59" s="293"/>
      <c r="B59" s="202">
        <v>6.5</v>
      </c>
      <c r="C59" s="149" t="s">
        <v>13097</v>
      </c>
      <c r="D59" s="275">
        <v>45772</v>
      </c>
      <c r="E59" s="169" t="s">
        <v>15669</v>
      </c>
      <c r="F59" s="169" t="s">
        <v>15720</v>
      </c>
      <c r="G59" s="25"/>
    </row>
    <row r="60" spans="1:7" ht="13.5" thickBot="1">
      <c r="A60" s="294"/>
      <c r="B60" s="295" t="str">
        <f ca="1">OFFSET(L!$C$1,MATCH("General"&amp;"Cpy",L!$A:$A,0)-1,SL,,)</f>
        <v>© 2025 Responsible Minerals Initiative. All rights reserved.</v>
      </c>
      <c r="C60" s="295"/>
      <c r="D60" s="295"/>
      <c r="E60" s="295"/>
      <c r="F60" s="29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E970B19-1CDF-4AA7-8AEF-A946219FDF4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B2834BD-EA65-4095-A424-C2839E01108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15864</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45862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t="s">
        <v>15824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15824</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t="s">
        <v>15825</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15826</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15827</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44AF80C-D1A9-4646-963F-9F94E02049F8}"/>
    <hyperlink ref="D20" r:id="rId4" xr:uid="{FB8B25B6-24F9-42B4-AFAD-1AFE44718463}"/>
    <hyperlink ref="G77" r:id="rId5" xr:uid="{731A4A09-900B-4018-9B60-6CC2228ECD3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22" sqref="C2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747</v>
      </c>
      <c r="B5" s="182" t="s">
        <v>1099</v>
      </c>
      <c r="C5" s="186" t="s">
        <v>788</v>
      </c>
      <c r="D5" s="230" t="s">
        <v>788</v>
      </c>
      <c r="E5" s="182" t="s">
        <v>853</v>
      </c>
      <c r="F5" s="182" t="s">
        <v>747</v>
      </c>
      <c r="G5" s="182" t="s">
        <v>13177</v>
      </c>
      <c r="H5" s="183">
        <v>0</v>
      </c>
      <c r="I5" s="184" t="s">
        <v>1730</v>
      </c>
      <c r="J5" s="184" t="s">
        <v>9448</v>
      </c>
      <c r="K5" s="224" t="s">
        <v>15828</v>
      </c>
      <c r="L5" s="224" t="s">
        <v>15829</v>
      </c>
      <c r="M5" s="224"/>
      <c r="N5" s="224" t="s">
        <v>15830</v>
      </c>
      <c r="O5" s="224" t="s">
        <v>15830</v>
      </c>
      <c r="P5" s="185" t="s">
        <v>475</v>
      </c>
      <c r="Q5" s="225"/>
      <c r="R5" s="182" t="s">
        <v>788</v>
      </c>
      <c r="S5" s="181" t="str">
        <f ca="1">IF(B5="","",IF(ISERROR(MATCH($E5,CL,0)),"Unknown",INDIRECT("'C'!$A$"&amp;MATCH($E5,CL,0)+1)))</f>
        <v>PL</v>
      </c>
      <c r="T5" s="181" t="str">
        <f ca="1">IF(B5="","",IF(ISERROR(MATCH($J5,[1]SorP!$B$1:$B$6226,0)),"",INDIRECT("'SorP'!$A$"&amp;MATCH($S5&amp;$J5,[1]SorP!C:C,0))))</f>
        <v>PL-18</v>
      </c>
      <c r="U5" s="201"/>
      <c r="V5" s="226">
        <f>IF(C5="",NA(),IF(OR(C5="Smelter not listed",C5="Smelter not yet identified"),MATCH($B5&amp;$D5,'[1]Smelter Look-up'!$J:$J,0),MATCH($B5&amp;$C5,'[1]Smelter Look-up'!$J:$J,0)))</f>
        <v>442</v>
      </c>
      <c r="X5" s="227">
        <f t="shared" ref="X5:X20" si="0">IF(AND(C5="Smelter not listed",OR(LEN(D5)=0,LEN(E5)=0)),1,0)</f>
        <v>0</v>
      </c>
      <c r="AB5" s="228" t="str">
        <f t="shared" ref="AB5:AB20" si="1">B5&amp;C5</f>
        <v>TinFenix Metals</v>
      </c>
    </row>
    <row r="6" spans="1:34" s="227" customFormat="1" ht="20.100000000000001" customHeight="1">
      <c r="A6" s="262" t="s">
        <v>759</v>
      </c>
      <c r="B6" s="182" t="s">
        <v>1099</v>
      </c>
      <c r="C6" s="186" t="s">
        <v>610</v>
      </c>
      <c r="D6" s="230" t="s">
        <v>610</v>
      </c>
      <c r="E6" s="182" t="s">
        <v>1074</v>
      </c>
      <c r="F6" s="182" t="s">
        <v>759</v>
      </c>
      <c r="G6" s="182" t="s">
        <v>13177</v>
      </c>
      <c r="H6" s="183">
        <v>0</v>
      </c>
      <c r="I6" s="184" t="s">
        <v>1726</v>
      </c>
      <c r="J6" s="184" t="s">
        <v>12799</v>
      </c>
      <c r="K6" s="224"/>
      <c r="L6" s="224"/>
      <c r="M6" s="224"/>
      <c r="N6" s="224"/>
      <c r="O6" s="224"/>
      <c r="P6" s="185" t="s">
        <v>476</v>
      </c>
      <c r="Q6" s="225"/>
      <c r="R6" s="182" t="s">
        <v>610</v>
      </c>
      <c r="S6" s="181" t="str">
        <f t="shared" ref="S6:S18" ca="1" si="2">IF(B6="","",IF(ISERROR(MATCH($E6,CL,0)),"Unknown",INDIRECT("'C'!$A$"&amp;MATCH($E6,CL,0)+1)))</f>
        <v>ID</v>
      </c>
      <c r="T6" s="181" t="str">
        <f ca="1">IF(B6="","",IF(ISERROR(MATCH($J6,[1]SorP!$B$1:$B$6226,0)),"",INDIRECT("'SorP'!$A$"&amp;MATCH($S6&amp;$J6,[1]SorP!C:C,0))))</f>
        <v>ID-BB</v>
      </c>
      <c r="U6" s="201"/>
      <c r="V6" s="226">
        <f>IF(C6="",NA(),IF(OR(C6="Smelter not listed",C6="Smelter not yet identified"),MATCH($B6&amp;$D6,'[1]Smelter Look-up'!$J:$J,0),MATCH($B6&amp;$C6,'[1]Smelter Look-up'!$J:$J,0)))</f>
        <v>518</v>
      </c>
      <c r="X6" s="227">
        <f t="shared" si="0"/>
        <v>0</v>
      </c>
      <c r="AB6" s="228" t="str">
        <f t="shared" si="1"/>
        <v>TinPT Mitra Stania Prima</v>
      </c>
    </row>
    <row r="7" spans="1:34" s="227" customFormat="1" ht="20.100000000000001" customHeight="1">
      <c r="A7" s="262" t="s">
        <v>745</v>
      </c>
      <c r="B7" s="182" t="s">
        <v>1099</v>
      </c>
      <c r="C7" s="186" t="s">
        <v>814</v>
      </c>
      <c r="D7" s="230" t="s">
        <v>814</v>
      </c>
      <c r="E7" s="182" t="s">
        <v>2382</v>
      </c>
      <c r="F7" s="182" t="s">
        <v>745</v>
      </c>
      <c r="G7" s="182" t="s">
        <v>13177</v>
      </c>
      <c r="H7" s="183">
        <v>0</v>
      </c>
      <c r="I7" s="184" t="s">
        <v>1728</v>
      </c>
      <c r="J7" s="184" t="s">
        <v>1728</v>
      </c>
      <c r="K7" s="224" t="s">
        <v>15831</v>
      </c>
      <c r="L7" s="224" t="s">
        <v>15832</v>
      </c>
      <c r="M7" s="224" t="s">
        <v>15833</v>
      </c>
      <c r="N7" s="224" t="s">
        <v>15834</v>
      </c>
      <c r="O7" s="224" t="s">
        <v>15835</v>
      </c>
      <c r="P7" s="185" t="s">
        <v>476</v>
      </c>
      <c r="Q7" s="225"/>
      <c r="R7" s="182" t="s">
        <v>814</v>
      </c>
      <c r="S7" s="181" t="str">
        <f t="shared" ca="1" si="2"/>
        <v>BO</v>
      </c>
      <c r="T7" s="181" t="str">
        <f ca="1">IF(B7="","",IF(ISERROR(MATCH($J7,[1]SorP!$B$1:$B$6226,0)),"",INDIRECT("'SorP'!$A$"&amp;MATCH($S7&amp;$J7,[1]SorP!C:C,0))))</f>
        <v>BO-O</v>
      </c>
      <c r="U7" s="201"/>
      <c r="V7" s="226">
        <f>IF(C7="",NA(),IF(OR(C7="Smelter not listed",C7="Smelter not yet identified"),MATCH($B7&amp;$D7,'[1]Smelter Look-up'!$J:$J,0),MATCH($B7&amp;$C7,'[1]Smelter Look-up'!$J:$J,0)))</f>
        <v>433</v>
      </c>
      <c r="X7" s="227">
        <f t="shared" si="0"/>
        <v>0</v>
      </c>
      <c r="AB7" s="228" t="str">
        <f t="shared" si="1"/>
        <v>TinEM Vinto</v>
      </c>
    </row>
    <row r="8" spans="1:34" s="227" customFormat="1" ht="20.100000000000001" customHeight="1">
      <c r="A8" s="262" t="s">
        <v>754</v>
      </c>
      <c r="B8" s="182" t="s">
        <v>1099</v>
      </c>
      <c r="C8" s="186" t="s">
        <v>1003</v>
      </c>
      <c r="D8" s="230" t="s">
        <v>1003</v>
      </c>
      <c r="E8" s="182" t="s">
        <v>851</v>
      </c>
      <c r="F8" s="182" t="s">
        <v>754</v>
      </c>
      <c r="G8" s="182" t="s">
        <v>13177</v>
      </c>
      <c r="H8" s="183">
        <v>0</v>
      </c>
      <c r="I8" s="184" t="s">
        <v>1743</v>
      </c>
      <c r="J8" s="184" t="s">
        <v>9062</v>
      </c>
      <c r="K8" s="224" t="s">
        <v>15836</v>
      </c>
      <c r="L8" s="224" t="s">
        <v>15837</v>
      </c>
      <c r="M8" s="224" t="s">
        <v>15833</v>
      </c>
      <c r="N8" s="224" t="s">
        <v>15838</v>
      </c>
      <c r="O8" s="224" t="s">
        <v>15839</v>
      </c>
      <c r="P8" s="185" t="s">
        <v>476</v>
      </c>
      <c r="Q8" s="225"/>
      <c r="R8" s="182" t="s">
        <v>1003</v>
      </c>
      <c r="S8" s="181" t="str">
        <f t="shared" ca="1" si="2"/>
        <v>PE</v>
      </c>
      <c r="T8" s="181" t="str">
        <f ca="1">IF(B8="","",IF(ISERROR(MATCH($J8,[1]SorP!$B$1:$B$6226,0)),"",INDIRECT("'SorP'!$A$"&amp;MATCH($S8&amp;$J8,[1]SorP!C:C,0))))</f>
        <v>PE-ICA</v>
      </c>
      <c r="U8" s="201"/>
      <c r="V8" s="226">
        <f>IF(C8="",NA(),IF(OR(C8="Smelter not listed",C8="Smelter not yet identified"),MATCH($B8&amp;$D8,'[1]Smelter Look-up'!$J:$J,0),MATCH($B8&amp;$C8,'[1]Smelter Look-up'!$J:$J,0)))</f>
        <v>487</v>
      </c>
      <c r="X8" s="227">
        <f t="shared" si="0"/>
        <v>0</v>
      </c>
      <c r="AB8" s="228" t="str">
        <f t="shared" si="1"/>
        <v>TinMinsur</v>
      </c>
    </row>
    <row r="9" spans="1:34" s="227" customFormat="1" ht="20.100000000000001" customHeight="1">
      <c r="A9" s="262" t="s">
        <v>758</v>
      </c>
      <c r="B9" s="182" t="s">
        <v>1099</v>
      </c>
      <c r="C9" s="186" t="s">
        <v>13715</v>
      </c>
      <c r="D9" s="230" t="s">
        <v>13715</v>
      </c>
      <c r="E9" s="182" t="s">
        <v>2382</v>
      </c>
      <c r="F9" s="182" t="s">
        <v>758</v>
      </c>
      <c r="G9" s="182" t="s">
        <v>13177</v>
      </c>
      <c r="H9" s="183">
        <v>0</v>
      </c>
      <c r="I9" s="184" t="s">
        <v>1728</v>
      </c>
      <c r="J9" s="184" t="s">
        <v>1728</v>
      </c>
      <c r="K9" s="224" t="s">
        <v>15840</v>
      </c>
      <c r="L9" s="224" t="s">
        <v>15841</v>
      </c>
      <c r="M9" s="224" t="s">
        <v>15833</v>
      </c>
      <c r="N9" s="224" t="s">
        <v>15842</v>
      </c>
      <c r="O9" s="224" t="s">
        <v>15843</v>
      </c>
      <c r="P9" s="185" t="s">
        <v>476</v>
      </c>
      <c r="Q9" s="225"/>
      <c r="R9" s="182" t="s">
        <v>13715</v>
      </c>
      <c r="S9" s="181" t="str">
        <f t="shared" ca="1" si="2"/>
        <v>BO</v>
      </c>
      <c r="T9" s="181" t="str">
        <f ca="1">IF(B9="","",IF(ISERROR(MATCH($J9,[1]SorP!$B$1:$B$6226,0)),"",INDIRECT("'SorP'!$A$"&amp;MATCH($S9&amp;$J9,[1]SorP!C:C,0))))</f>
        <v>BO-O</v>
      </c>
      <c r="U9" s="201"/>
      <c r="V9" s="226">
        <f>IF(C9="",NA(),IF(OR(C9="Smelter not listed",C9="Smelter not yet identified"),MATCH($B9&amp;$D9,'[1]Smelter Look-up'!$J:$J,0),MATCH($B9&amp;$C9,'[1]Smelter Look-up'!$J:$J,0)))</f>
        <v>499</v>
      </c>
      <c r="X9" s="227">
        <f t="shared" si="0"/>
        <v>0</v>
      </c>
      <c r="AB9" s="228" t="str">
        <f t="shared" si="1"/>
        <v>TinOperaciones Metalurgicas S.A.</v>
      </c>
    </row>
    <row r="10" spans="1:34" s="227" customFormat="1" ht="20.100000000000001" customHeight="1">
      <c r="A10" s="262" t="s">
        <v>751</v>
      </c>
      <c r="B10" s="182" t="s">
        <v>1099</v>
      </c>
      <c r="C10" s="186" t="s">
        <v>1293</v>
      </c>
      <c r="D10" s="230" t="s">
        <v>1293</v>
      </c>
      <c r="E10" s="182" t="s">
        <v>1069</v>
      </c>
      <c r="F10" s="182" t="s">
        <v>751</v>
      </c>
      <c r="G10" s="182" t="s">
        <v>13177</v>
      </c>
      <c r="H10" s="183">
        <v>0</v>
      </c>
      <c r="I10" s="184" t="s">
        <v>1734</v>
      </c>
      <c r="J10" s="184" t="s">
        <v>13515</v>
      </c>
      <c r="K10" s="224" t="s">
        <v>15844</v>
      </c>
      <c r="L10" s="224" t="s">
        <v>15845</v>
      </c>
      <c r="M10" s="224" t="s">
        <v>15846</v>
      </c>
      <c r="N10" s="224" t="s">
        <v>15847</v>
      </c>
      <c r="O10" s="224" t="s">
        <v>15848</v>
      </c>
      <c r="P10" s="185" t="s">
        <v>476</v>
      </c>
      <c r="Q10" s="225"/>
      <c r="R10" s="182" t="s">
        <v>1293</v>
      </c>
      <c r="S10" s="181" t="str">
        <f t="shared" ca="1" si="2"/>
        <v>CN</v>
      </c>
      <c r="T10" s="181" t="str">
        <f ca="1">IF(B10="","",IF(ISERROR(MATCH($J10,[1]SorP!$B$1:$B$6226,0)),"",INDIRECT("'SorP'!$A$"&amp;MATCH($S10&amp;$J10,[1]SorP!C:C,0))))</f>
        <v>CN-GX</v>
      </c>
      <c r="U10" s="201"/>
      <c r="V10" s="226">
        <f>IF(C10="",NA(),IF(OR(C10="Smelter not listed",C10="Smelter not yet identified"),MATCH($B10&amp;$D10,'[1]Smelter Look-up'!$J:$J,0),MATCH($B10&amp;$C10,'[1]Smelter Look-up'!$J:$J,0)))</f>
        <v>414</v>
      </c>
      <c r="X10" s="227">
        <f t="shared" si="0"/>
        <v>0</v>
      </c>
      <c r="AB10" s="228" t="str">
        <f t="shared" si="1"/>
        <v>TinChina Tin Group Co., Ltd.</v>
      </c>
    </row>
    <row r="11" spans="1:34" s="227" customFormat="1" ht="20.100000000000001" customHeight="1">
      <c r="A11" s="262" t="s">
        <v>760</v>
      </c>
      <c r="B11" s="182" t="s">
        <v>1099</v>
      </c>
      <c r="C11" s="186" t="s">
        <v>13713</v>
      </c>
      <c r="D11" s="230" t="s">
        <v>13713</v>
      </c>
      <c r="E11" s="182" t="s">
        <v>1074</v>
      </c>
      <c r="F11" s="182" t="s">
        <v>760</v>
      </c>
      <c r="G11" s="182" t="s">
        <v>13177</v>
      </c>
      <c r="H11" s="183">
        <v>0</v>
      </c>
      <c r="I11" s="184" t="s">
        <v>1751</v>
      </c>
      <c r="J11" s="184" t="s">
        <v>12799</v>
      </c>
      <c r="K11" s="224"/>
      <c r="L11" s="224"/>
      <c r="M11" s="224" t="s">
        <v>15833</v>
      </c>
      <c r="N11" s="224" t="s">
        <v>15849</v>
      </c>
      <c r="O11" s="224" t="s">
        <v>15700</v>
      </c>
      <c r="P11" s="185" t="s">
        <v>476</v>
      </c>
      <c r="Q11" s="225"/>
      <c r="R11" s="182" t="s">
        <v>13713</v>
      </c>
      <c r="S11" s="181" t="str">
        <f t="shared" ca="1" si="2"/>
        <v>ID</v>
      </c>
      <c r="T11" s="181" t="str">
        <f ca="1">IF(B11="","",IF(ISERROR(MATCH($J11,[1]SorP!$B$1:$B$6226,0)),"",INDIRECT("'SorP'!$A$"&amp;MATCH($S11&amp;$J11,[1]SorP!C:C,0))))</f>
        <v>ID-BB</v>
      </c>
      <c r="U11" s="201"/>
      <c r="V11" s="226">
        <f>IF(C11="",NA(),IF(OR(C11="Smelter not listed",C11="Smelter not yet identified"),MATCH($B11&amp;$D11,'[1]Smelter Look-up'!$J:$J,0),MATCH($B11&amp;$C11,'[1]Smelter Look-up'!$J:$J,0)))</f>
        <v>533</v>
      </c>
      <c r="X11" s="227">
        <f t="shared" si="0"/>
        <v>0</v>
      </c>
      <c r="AB11" s="228" t="str">
        <f t="shared" si="1"/>
        <v>TinPT Timah Tbk Mentok</v>
      </c>
    </row>
    <row r="12" spans="1:34" s="227" customFormat="1" ht="20.100000000000001" customHeight="1">
      <c r="A12" s="262" t="s">
        <v>752</v>
      </c>
      <c r="B12" s="182" t="s">
        <v>1099</v>
      </c>
      <c r="C12" s="186" t="s">
        <v>793</v>
      </c>
      <c r="D12" s="230" t="s">
        <v>793</v>
      </c>
      <c r="E12" s="182" t="s">
        <v>1084</v>
      </c>
      <c r="F12" s="182" t="s">
        <v>752</v>
      </c>
      <c r="G12" s="182" t="s">
        <v>13177</v>
      </c>
      <c r="H12" s="183" t="s">
        <v>15850</v>
      </c>
      <c r="I12" s="184" t="s">
        <v>1739</v>
      </c>
      <c r="J12" s="184" t="s">
        <v>8635</v>
      </c>
      <c r="K12" s="224" t="s">
        <v>15851</v>
      </c>
      <c r="L12" s="224" t="s">
        <v>15852</v>
      </c>
      <c r="M12" s="224"/>
      <c r="N12" s="224" t="s">
        <v>15853</v>
      </c>
      <c r="O12" s="224" t="s">
        <v>15854</v>
      </c>
      <c r="P12" s="185" t="s">
        <v>476</v>
      </c>
      <c r="Q12" s="225"/>
      <c r="R12" s="182" t="s">
        <v>793</v>
      </c>
      <c r="S12" s="181" t="str">
        <f t="shared" ca="1" si="2"/>
        <v>MY</v>
      </c>
      <c r="T12" s="181" t="str">
        <f ca="1">IF(B12="","",IF(ISERROR(MATCH($J12,[1]SorP!$B$1:$B$6226,0)),"",INDIRECT("'SorP'!$A$"&amp;MATCH($S12&amp;$J12,[1]SorP!C:C,0))))</f>
        <v>MY-07</v>
      </c>
      <c r="U12" s="201"/>
      <c r="V12" s="226">
        <f>IF(C12="",NA(),IF(OR(C12="Smelter not listed",C12="Smelter not yet identified"),MATCH($B12&amp;$D12,'[1]Smelter Look-up'!$J:$J,0),MATCH($B12&amp;$C12,'[1]Smelter Look-up'!$J:$J,0)))</f>
        <v>474</v>
      </c>
      <c r="X12" s="227">
        <f t="shared" si="0"/>
        <v>0</v>
      </c>
      <c r="AB12" s="228" t="str">
        <f t="shared" si="1"/>
        <v>TinMalaysia Smelting Corporation (MSC)</v>
      </c>
    </row>
    <row r="13" spans="1:34" s="227" customFormat="1" ht="20.100000000000001" customHeight="1">
      <c r="A13" s="262" t="s">
        <v>1772</v>
      </c>
      <c r="B13" s="182" t="s">
        <v>1099</v>
      </c>
      <c r="C13" s="186" t="s">
        <v>15341</v>
      </c>
      <c r="D13" s="230" t="s">
        <v>15341</v>
      </c>
      <c r="E13" s="182" t="s">
        <v>1064</v>
      </c>
      <c r="F13" s="182" t="s">
        <v>1772</v>
      </c>
      <c r="G13" s="182" t="s">
        <v>13177</v>
      </c>
      <c r="H13" s="183">
        <v>0</v>
      </c>
      <c r="I13" s="184" t="s">
        <v>1773</v>
      </c>
      <c r="J13" s="184" t="s">
        <v>3104</v>
      </c>
      <c r="K13" s="224" t="s">
        <v>15855</v>
      </c>
      <c r="L13" s="224" t="s">
        <v>15856</v>
      </c>
      <c r="M13" s="224"/>
      <c r="N13" s="224" t="s">
        <v>15857</v>
      </c>
      <c r="O13" s="224" t="s">
        <v>15857</v>
      </c>
      <c r="P13" s="185" t="s">
        <v>476</v>
      </c>
      <c r="Q13" s="225"/>
      <c r="R13" s="182" t="s">
        <v>15341</v>
      </c>
      <c r="S13" s="181" t="str">
        <f t="shared" ca="1" si="2"/>
        <v>BE</v>
      </c>
      <c r="T13" s="181" t="str">
        <f ca="1">IF(B13="","",IF(ISERROR(MATCH($J13,[1]SorP!$B$1:$B$6226,0)),"",INDIRECT("'SorP'!$A$"&amp;MATCH($S13&amp;$J13,[1]SorP!C:C,0))))</f>
        <v>BE-VAN</v>
      </c>
      <c r="U13" s="201"/>
      <c r="V13" s="226">
        <f>IF(C13="",NA(),IF(OR(C13="Smelter not listed",C13="Smelter not yet identified"),MATCH($B13&amp;$D13,'[1]Smelter Look-up'!$J:$J,0),MATCH($B13&amp;$C13,'[1]Smelter Look-up'!$J:$J,0)))</f>
        <v>405</v>
      </c>
      <c r="X13" s="227">
        <f t="shared" si="0"/>
        <v>0</v>
      </c>
      <c r="AB13" s="228" t="str">
        <f t="shared" si="1"/>
        <v>TinAurubis Beerse</v>
      </c>
    </row>
    <row r="14" spans="1:34" s="227" customFormat="1" ht="20.100000000000001" customHeight="1">
      <c r="A14" s="262" t="s">
        <v>1774</v>
      </c>
      <c r="B14" s="182" t="s">
        <v>1099</v>
      </c>
      <c r="C14" s="186" t="s">
        <v>15342</v>
      </c>
      <c r="D14" s="230" t="s">
        <v>15342</v>
      </c>
      <c r="E14" s="182" t="s">
        <v>1071</v>
      </c>
      <c r="F14" s="182" t="s">
        <v>1774</v>
      </c>
      <c r="G14" s="182" t="s">
        <v>13177</v>
      </c>
      <c r="H14" s="183">
        <v>0</v>
      </c>
      <c r="I14" s="184" t="s">
        <v>1775</v>
      </c>
      <c r="J14" s="184" t="s">
        <v>12359</v>
      </c>
      <c r="K14" s="224" t="s">
        <v>15855</v>
      </c>
      <c r="L14" s="224" t="s">
        <v>15856</v>
      </c>
      <c r="M14" s="224"/>
      <c r="N14" s="224" t="s">
        <v>15857</v>
      </c>
      <c r="O14" s="224" t="s">
        <v>15857</v>
      </c>
      <c r="P14" s="185" t="s">
        <v>476</v>
      </c>
      <c r="Q14" s="225"/>
      <c r="R14" s="182" t="s">
        <v>15342</v>
      </c>
      <c r="S14" s="181" t="str">
        <f t="shared" ca="1" si="2"/>
        <v>ES</v>
      </c>
      <c r="T14" s="181" t="str">
        <f ca="1">IF(B14="","",IF(ISERROR(MATCH($J14,[1]SorP!$B$1:$B$6226,0)),"",INDIRECT("'SorP'!$A$"&amp;MATCH($S14&amp;$J14,[1]SorP!C:C,0))))</f>
        <v>ES-BI</v>
      </c>
      <c r="U14" s="201"/>
      <c r="V14" s="226">
        <f>IF(C14="",NA(),IF(OR(C14="Smelter not listed",C14="Smelter not yet identified"),MATCH($B14&amp;$D14,'[1]Smelter Look-up'!$J:$J,0),MATCH($B14&amp;$C14,'[1]Smelter Look-up'!$J:$J,0)))</f>
        <v>406</v>
      </c>
      <c r="X14" s="227">
        <f t="shared" si="0"/>
        <v>0</v>
      </c>
      <c r="AB14" s="228" t="str">
        <f t="shared" si="1"/>
        <v>TinAurubis Berango</v>
      </c>
    </row>
    <row r="15" spans="1:34" s="227" customFormat="1" ht="20.100000000000001" customHeight="1">
      <c r="A15" s="262" t="s">
        <v>763</v>
      </c>
      <c r="B15" s="182" t="s">
        <v>1099</v>
      </c>
      <c r="C15" s="186" t="s">
        <v>1754</v>
      </c>
      <c r="D15" s="230" t="s">
        <v>1000</v>
      </c>
      <c r="E15" s="182" t="s">
        <v>859</v>
      </c>
      <c r="F15" s="182" t="s">
        <v>763</v>
      </c>
      <c r="G15" s="182" t="s">
        <v>13177</v>
      </c>
      <c r="H15" s="183" t="s">
        <v>15858</v>
      </c>
      <c r="I15" s="184" t="s">
        <v>1752</v>
      </c>
      <c r="J15" s="184" t="s">
        <v>1753</v>
      </c>
      <c r="K15" s="224" t="s">
        <v>15859</v>
      </c>
      <c r="L15" s="224" t="s">
        <v>15860</v>
      </c>
      <c r="M15" s="224"/>
      <c r="N15" s="224" t="s">
        <v>15861</v>
      </c>
      <c r="O15" s="224" t="s">
        <v>15862</v>
      </c>
      <c r="P15" s="185" t="s">
        <v>476</v>
      </c>
      <c r="Q15" s="225"/>
      <c r="R15" s="182" t="s">
        <v>1000</v>
      </c>
      <c r="S15" s="181" t="str">
        <f t="shared" ca="1" si="2"/>
        <v>TH</v>
      </c>
      <c r="T15" s="181" t="str">
        <f ca="1">IF(B15="","",IF(ISERROR(MATCH($J15,[1]SorP!$B$1:$B$6226,0)),"",INDIRECT("'SorP'!$A$"&amp;MATCH($S15&amp;$J15,[1]SorP!C:C,0))))</f>
        <v>TH-83</v>
      </c>
      <c r="U15" s="201"/>
      <c r="V15" s="226">
        <f>IF(C15="",NA(),IF(OR(C15="Smelter not listed",C15="Smelter not yet identified"),MATCH($B15&amp;$D15,'[1]Smelter Look-up'!$J:$J,0),MATCH($B15&amp;$C15,'[1]Smelter Look-up'!$J:$J,0)))</f>
        <v>546</v>
      </c>
      <c r="X15" s="227">
        <f t="shared" si="0"/>
        <v>0</v>
      </c>
      <c r="AB15" s="228" t="str">
        <f t="shared" si="1"/>
        <v>TinThailand Smelting &amp; Refining Co Ltd</v>
      </c>
    </row>
    <row r="16" spans="1:34" s="227" customFormat="1" ht="20.100000000000001" customHeight="1">
      <c r="A16" s="262" t="s">
        <v>777</v>
      </c>
      <c r="B16" s="182" t="s">
        <v>1099</v>
      </c>
      <c r="C16" s="186" t="s">
        <v>13714</v>
      </c>
      <c r="D16" s="230" t="s">
        <v>13714</v>
      </c>
      <c r="E16" s="182" t="s">
        <v>1074</v>
      </c>
      <c r="F16" s="182" t="s">
        <v>777</v>
      </c>
      <c r="G16" s="182" t="s">
        <v>13177</v>
      </c>
      <c r="H16" s="183">
        <v>0</v>
      </c>
      <c r="I16" s="184" t="s">
        <v>1749</v>
      </c>
      <c r="J16" s="184" t="s">
        <v>6016</v>
      </c>
      <c r="K16" s="224"/>
      <c r="L16" s="224"/>
      <c r="M16" s="224"/>
      <c r="N16" s="224"/>
      <c r="O16" s="224"/>
      <c r="P16" s="185" t="s">
        <v>476</v>
      </c>
      <c r="Q16" s="225"/>
      <c r="R16" s="182" t="s">
        <v>13714</v>
      </c>
      <c r="S16" s="181" t="str">
        <f t="shared" ca="1" si="2"/>
        <v>ID</v>
      </c>
      <c r="T16" s="181" t="str">
        <f ca="1">IF(B16="","",IF(ISERROR(MATCH($J16,[1]SorP!$B$1:$B$6226,0)),"",INDIRECT("'SorP'!$A$"&amp;MATCH($S16&amp;$J16,[1]SorP!C:C,0))))</f>
        <v>ID-RI</v>
      </c>
      <c r="U16" s="201"/>
      <c r="V16" s="226">
        <f>IF(C16="",NA(),IF(OR(C16="Smelter not listed",C16="Smelter not yet identified"),MATCH($B16&amp;$D16,'[1]Smelter Look-up'!$J:$J,0),MATCH($B16&amp;$C16,'[1]Smelter Look-up'!$J:$J,0)))</f>
        <v>532</v>
      </c>
      <c r="X16" s="227">
        <f t="shared" si="0"/>
        <v>0</v>
      </c>
      <c r="AB16" s="228" t="str">
        <f t="shared" si="1"/>
        <v>TinPT Timah Tbk Kundur</v>
      </c>
    </row>
    <row r="17" spans="1:28" s="227" customFormat="1" ht="63.75">
      <c r="A17" s="262" t="s">
        <v>689</v>
      </c>
      <c r="B17" s="182" t="s">
        <v>1098</v>
      </c>
      <c r="C17" s="186" t="s">
        <v>1195</v>
      </c>
      <c r="D17" s="230" t="s">
        <v>1195</v>
      </c>
      <c r="E17" s="182" t="s">
        <v>2384</v>
      </c>
      <c r="F17" s="182" t="s">
        <v>689</v>
      </c>
      <c r="G17" s="182" t="s">
        <v>13177</v>
      </c>
      <c r="H17" s="183">
        <v>0</v>
      </c>
      <c r="I17" s="184" t="s">
        <v>1590</v>
      </c>
      <c r="J17" s="184" t="s">
        <v>1591</v>
      </c>
      <c r="K17" s="224"/>
      <c r="L17" s="224"/>
      <c r="M17" s="224"/>
      <c r="N17" s="224"/>
      <c r="O17" s="224"/>
      <c r="P17" s="185"/>
      <c r="Q17" s="225"/>
      <c r="R17" s="182" t="s">
        <v>1195</v>
      </c>
      <c r="S17" s="181" t="str">
        <f t="shared" ca="1" si="2"/>
        <v>US</v>
      </c>
      <c r="T17" s="181" t="str">
        <f ca="1">IF(B17="","",IF(ISERROR(MATCH($J17,[1]SorP!$B$1:$B$6226,0)),"",INDIRECT("'SorP'!$A$"&amp;MATCH($S17&amp;$J17,[1]SorP!C:C,0))))</f>
        <v>US-MA</v>
      </c>
      <c r="U17" s="201"/>
      <c r="V17" s="226">
        <f>IF(C17="",NA(),IF(OR(C17="Smelter not listed",C17="Smelter not yet identified"),MATCH($B17&amp;$D17,'[1]Smelter Look-up'!$J:$J,0),MATCH($B17&amp;$C17,'[1]Smelter Look-up'!$J:$J,0)))</f>
        <v>187</v>
      </c>
      <c r="X17" s="227">
        <f t="shared" si="0"/>
        <v>0</v>
      </c>
      <c r="AB17" s="228" t="str">
        <f t="shared" si="1"/>
        <v>GoldMetalor USA Refining Corporation</v>
      </c>
    </row>
    <row r="18" spans="1:28" s="227" customFormat="1" ht="51">
      <c r="A18" s="181" t="s">
        <v>753</v>
      </c>
      <c r="B18" s="182" t="s">
        <v>1099</v>
      </c>
      <c r="C18" s="186" t="s">
        <v>12377</v>
      </c>
      <c r="D18" s="230" t="s">
        <v>12377</v>
      </c>
      <c r="E18" s="182" t="s">
        <v>1065</v>
      </c>
      <c r="F18" s="182" t="s">
        <v>753</v>
      </c>
      <c r="G18" s="182" t="s">
        <v>13177</v>
      </c>
      <c r="H18" s="183">
        <v>0</v>
      </c>
      <c r="I18" s="184" t="s">
        <v>15863</v>
      </c>
      <c r="J18" s="184" t="s">
        <v>1640</v>
      </c>
      <c r="K18" s="224"/>
      <c r="L18" s="224"/>
      <c r="M18" s="224"/>
      <c r="N18" s="224"/>
      <c r="O18" s="224"/>
      <c r="P18" s="185"/>
      <c r="Q18" s="225"/>
      <c r="R18" s="182" t="s">
        <v>12377</v>
      </c>
      <c r="S18" s="181" t="str">
        <f t="shared" ca="1" si="2"/>
        <v>BR</v>
      </c>
      <c r="T18" s="181" t="str">
        <f ca="1">IF(B18="","",IF(ISERROR(MATCH($J18,[1]SorP!$B$1:$B$6226,0)),"",INDIRECT("'SorP'!$A$"&amp;MATCH($S18&amp;$J18,[1]SorP!C:C,0))))</f>
        <v>BR-SP</v>
      </c>
      <c r="U18" s="201"/>
      <c r="V18" s="226">
        <f>IF(C18="",NA(),IF(OR(C18="Smelter not listed",C18="Smelter not yet identified"),MATCH($B18&amp;$D18,'[1]Smelter Look-up'!$J:$J,0),MATCH($B18&amp;$C18,'[1]Smelter Look-up'!$J:$J,0)))</f>
        <v>482</v>
      </c>
      <c r="X18" s="227">
        <f t="shared" si="0"/>
        <v>0</v>
      </c>
      <c r="AB18" s="228" t="str">
        <f t="shared" si="1"/>
        <v>TinMineracao Taboca S.A.</v>
      </c>
    </row>
    <row r="19" spans="1:28" s="227" customFormat="1" ht="19.899999999999999" customHeight="1">
      <c r="A19" s="181" t="s">
        <v>2481</v>
      </c>
      <c r="B19" s="182" t="s">
        <v>1099</v>
      </c>
      <c r="C19" s="186" t="s">
        <v>2480</v>
      </c>
      <c r="D19" s="230" t="s">
        <v>15865</v>
      </c>
      <c r="E19" s="182" t="s">
        <v>1069</v>
      </c>
      <c r="F19" s="182" t="s">
        <v>15866</v>
      </c>
      <c r="G19" s="182" t="s">
        <v>13177</v>
      </c>
      <c r="H19" s="183" t="s">
        <v>15867</v>
      </c>
      <c r="I19" s="184" t="s">
        <v>15868</v>
      </c>
      <c r="J19" s="184" t="s">
        <v>15869</v>
      </c>
      <c r="K19" s="224" t="s">
        <v>15870</v>
      </c>
      <c r="L19" s="224" t="s">
        <v>15871</v>
      </c>
      <c r="M19" s="224" t="s">
        <v>15872</v>
      </c>
      <c r="N19" s="224" t="s">
        <v>15873</v>
      </c>
      <c r="O19" s="224" t="s">
        <v>15872</v>
      </c>
      <c r="P19" s="185" t="s">
        <v>476</v>
      </c>
      <c r="Q19" s="225"/>
      <c r="R19" s="182" t="s">
        <v>15874</v>
      </c>
      <c r="S19" s="181" t="str">
        <f t="shared" ref="S19" ca="1" si="3">IF(B19="","",IF(ISERROR(MATCH($E19,CL,0)),"Unknown",INDIRECT("'C'!$A$"&amp;MATCH($E19,CL,0)+1)))</f>
        <v>CN</v>
      </c>
      <c r="T19" s="181" t="str">
        <f ca="1">IF(B19="","",IF(ISERROR(MATCH($J19,[2]SorP!$B$1:$B$6279,0)),"",INDIRECT("'SorP'!$A$"&amp;MATCH($S19&amp;$J19,[2]SorP!C:C,0))))</f>
        <v/>
      </c>
      <c r="U19" s="201"/>
      <c r="V19" s="226">
        <f>IF(C19="",NA(),IF(OR(C19="Smelter not listed",C19="Smelter not yet identified"),MATCH($B19&amp;$D19,'[2]Smelter Look-up'!$J:$J,0),MATCH($B19&amp;$C19,'[2]Smelter Look-up'!$J:$J,0)))</f>
        <v>442</v>
      </c>
      <c r="X19" s="227">
        <f t="shared" si="0"/>
        <v>0</v>
      </c>
      <c r="AB19" s="228" t="str">
        <f t="shared" si="1"/>
        <v>TinGuangdong Hanhe Non-Ferrous Metal Co., Ltd.</v>
      </c>
    </row>
    <row r="20" spans="1:28" s="227" customFormat="1" ht="20.100000000000001" customHeight="1">
      <c r="A20" s="181" t="s">
        <v>753</v>
      </c>
      <c r="B20" s="182" t="s">
        <v>1099</v>
      </c>
      <c r="C20" s="186" t="s">
        <v>12377</v>
      </c>
      <c r="D20" s="230"/>
      <c r="E20" s="182" t="s">
        <v>1065</v>
      </c>
      <c r="F20" s="182" t="s">
        <v>753</v>
      </c>
      <c r="G20" s="182" t="s">
        <v>13177</v>
      </c>
      <c r="H20" s="183">
        <v>0</v>
      </c>
      <c r="I20" s="184" t="s">
        <v>15698</v>
      </c>
      <c r="J20" s="184" t="s">
        <v>1640</v>
      </c>
      <c r="K20" s="224"/>
      <c r="L20" s="224"/>
      <c r="M20" s="224"/>
      <c r="N20" s="224"/>
      <c r="O20" s="224"/>
      <c r="P20" s="185"/>
      <c r="Q20" s="225"/>
      <c r="R20" s="182" t="s">
        <v>12377</v>
      </c>
      <c r="S20" s="181" t="str">
        <f ca="1">IF(B20="","",IF(ISERROR(MATCH($E20,CL,0)),"Unknown",INDIRECT("'C'!$A$"&amp;MATCH($E20,CL,0)+1)))</f>
        <v>BR</v>
      </c>
      <c r="T20" s="181" t="str">
        <f ca="1">IF(B20="","",IF(ISERROR(MATCH($J20,[3]SorP!$B$1:$B$6226,0)),"",INDIRECT("'SorP'!$A$"&amp;MATCH($S20&amp;$J20,[3]SorP!C:C,0))))</f>
        <v>BR-SP</v>
      </c>
      <c r="U20" s="201"/>
      <c r="V20" s="226">
        <f>IF(C20="",NA(),IF(OR(C20="Smelter not listed",C20="Smelter not yet identified"),MATCH($B20&amp;$D20,'[3]Smelter Look-up'!$J:$J,0),MATCH($B20&amp;$C20,'[3]Smelter Look-up'!$J:$J,0)))</f>
        <v>476</v>
      </c>
      <c r="X20" s="227">
        <f t="shared" si="0"/>
        <v>0</v>
      </c>
      <c r="AB20" s="228" t="str">
        <f t="shared" si="1"/>
        <v>TinMineracao Taboca S.A.</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ref="S20:S37" ca="1" si="4">IF(B21="","",IF(ISERROR(MATCH($E21,CL,0)),"Unknown",INDIRECT("'C'!$A$"&amp;MATCH($E21,CL,0)+1)))</f>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ref="X20:X37" ca="1" si="5">IF(AND(C21="Smelter not listed",OR(LEN(D21)=0,LEN(E21)=0)),1,0)</f>
        <v>0</v>
      </c>
      <c r="AB21" s="228" t="str">
        <f t="shared" ref="AB20:AB37" si="6">B21&amp;C21</f>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4"/>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5"/>
        <v>0</v>
      </c>
      <c r="AB22" s="228" t="str">
        <f t="shared" si="6"/>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4"/>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5"/>
        <v>0</v>
      </c>
      <c r="AB23" s="228" t="str">
        <f t="shared" si="6"/>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4"/>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5"/>
        <v>0</v>
      </c>
      <c r="AB24" s="228" t="str">
        <f t="shared" si="6"/>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4"/>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5"/>
        <v>0</v>
      </c>
      <c r="AB25" s="228" t="str">
        <f t="shared" si="6"/>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4"/>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5"/>
        <v>0</v>
      </c>
      <c r="AB26" s="228" t="str">
        <f t="shared" si="6"/>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4"/>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5"/>
        <v>0</v>
      </c>
      <c r="AB27" s="228" t="str">
        <f t="shared" si="6"/>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4"/>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5"/>
        <v>0</v>
      </c>
      <c r="AB28" s="228" t="str">
        <f t="shared" si="6"/>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4"/>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5"/>
        <v>0</v>
      </c>
      <c r="AB29" s="228" t="str">
        <f t="shared" si="6"/>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4"/>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5"/>
        <v>0</v>
      </c>
      <c r="AB30" s="228" t="str">
        <f t="shared" si="6"/>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4"/>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5"/>
        <v>0</v>
      </c>
      <c r="AB31" s="228" t="str">
        <f t="shared" si="6"/>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4"/>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5"/>
        <v>0</v>
      </c>
      <c r="AB32" s="228" t="str">
        <f t="shared" si="6"/>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4"/>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5"/>
        <v>0</v>
      </c>
      <c r="AB33" s="228" t="str">
        <f t="shared" si="6"/>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4"/>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5"/>
        <v>0</v>
      </c>
      <c r="AB34" s="228" t="str">
        <f t="shared" si="6"/>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4"/>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5"/>
        <v>0</v>
      </c>
      <c r="AB35" s="228" t="str">
        <f t="shared" si="6"/>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4"/>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5"/>
        <v>0</v>
      </c>
      <c r="AB36" s="228" t="str">
        <f t="shared" si="6"/>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4"/>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5"/>
        <v>0</v>
      </c>
      <c r="AB37" s="228" t="str">
        <f t="shared" si="6"/>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7">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8">IF(AND(C38="Smelter not listed",OR(LEN(D38)=0,LEN(E38)=0)),1,0)</f>
        <v>0</v>
      </c>
      <c r="AB38" s="228" t="str">
        <f t="shared" ref="AB38:AB68" si="9">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7"/>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8"/>
        <v>0</v>
      </c>
      <c r="AB66" s="228" t="str">
        <f t="shared" si="9"/>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7"/>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8"/>
        <v>0</v>
      </c>
      <c r="AB67" s="228" t="str">
        <f t="shared" si="9"/>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7"/>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8"/>
        <v>0</v>
      </c>
      <c r="AB68" s="228" t="str">
        <f t="shared" si="9"/>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0">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11">IF(AND(C69="Smelter not listed",OR(LEN(D69)=0,LEN(E69)=0)),1,0)</f>
        <v>0</v>
      </c>
      <c r="AB69" s="228" t="str">
        <f t="shared" ref="AB69" si="12">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3">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4">IF(AND(C70="Smelter not listed",OR(LEN(D70)=0,LEN(E70)=0)),1,0)</f>
        <v>0</v>
      </c>
      <c r="AB70" s="228" t="str">
        <f t="shared" ref="AB70:AB101" si="15">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3"/>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4"/>
        <v>0</v>
      </c>
      <c r="AB71" s="228" t="str">
        <f t="shared" si="15"/>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3"/>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4"/>
        <v>0</v>
      </c>
      <c r="AB72" s="228" t="str">
        <f t="shared" si="15"/>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3"/>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4"/>
        <v>0</v>
      </c>
      <c r="AB73" s="228" t="str">
        <f t="shared" si="15"/>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3"/>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4"/>
        <v>0</v>
      </c>
      <c r="AB74" s="228" t="str">
        <f t="shared" si="15"/>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3"/>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4"/>
        <v>0</v>
      </c>
      <c r="AB75" s="228" t="str">
        <f t="shared" si="15"/>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3"/>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4"/>
        <v>0</v>
      </c>
      <c r="AB76" s="228" t="str">
        <f t="shared" si="15"/>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3"/>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4"/>
        <v>0</v>
      </c>
      <c r="AB77" s="228" t="str">
        <f t="shared" si="15"/>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3"/>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4"/>
        <v>0</v>
      </c>
      <c r="AB78" s="228" t="str">
        <f t="shared" si="15"/>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3"/>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4"/>
        <v>0</v>
      </c>
      <c r="AB79" s="228" t="str">
        <f t="shared" si="15"/>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3"/>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4"/>
        <v>0</v>
      </c>
      <c r="AB80" s="228" t="str">
        <f t="shared" si="15"/>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3"/>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4"/>
        <v>0</v>
      </c>
      <c r="AB81" s="228" t="str">
        <f t="shared" si="15"/>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3"/>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4"/>
        <v>0</v>
      </c>
      <c r="AB82" s="228" t="str">
        <f t="shared" si="15"/>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3"/>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4"/>
        <v>0</v>
      </c>
      <c r="AB83" s="228" t="str">
        <f t="shared" si="15"/>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3"/>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4"/>
        <v>0</v>
      </c>
      <c r="AB84" s="228" t="str">
        <f t="shared" si="15"/>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3"/>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4"/>
        <v>0</v>
      </c>
      <c r="AB85" s="228" t="str">
        <f t="shared" si="15"/>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3"/>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4"/>
        <v>0</v>
      </c>
      <c r="AB86" s="228" t="str">
        <f t="shared" si="15"/>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3"/>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4"/>
        <v>0</v>
      </c>
      <c r="AB99" s="228" t="str">
        <f t="shared" si="15"/>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3"/>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4"/>
        <v>0</v>
      </c>
      <c r="AB100" s="228" t="str">
        <f t="shared" si="15"/>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3"/>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4"/>
        <v>0</v>
      </c>
      <c r="AB101" s="228" t="str">
        <f t="shared" si="15"/>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6">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7">IF(AND(C102="Smelter not listed",OR(LEN(D102)=0,LEN(E102)=0)),1,0)</f>
        <v>0</v>
      </c>
      <c r="AB102" s="228" t="str">
        <f t="shared" ref="AB102:AB132" si="18">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6"/>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7"/>
        <v>0</v>
      </c>
      <c r="AB130" s="228" t="str">
        <f t="shared" si="18"/>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6"/>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7"/>
        <v>0</v>
      </c>
      <c r="AB131" s="228" t="str">
        <f t="shared" si="18"/>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6"/>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7"/>
        <v>0</v>
      </c>
      <c r="AB132" s="228" t="str">
        <f t="shared" si="18"/>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9">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20">IF(AND(C133="Smelter not listed",OR(LEN(D133)=0,LEN(E133)=0)),1,0)</f>
        <v>0</v>
      </c>
      <c r="AB133" s="228" t="str">
        <f t="shared" ref="AB133" si="21">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2">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3">IF(AND(C134="Smelter not listed",OR(LEN(D134)=0,LEN(E134)=0)),1,0)</f>
        <v>0</v>
      </c>
      <c r="AB134" s="228" t="str">
        <f t="shared" ref="AB134:AB165" si="24">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2"/>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3"/>
        <v>0</v>
      </c>
      <c r="AB163" s="228" t="str">
        <f t="shared" si="24"/>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2"/>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3"/>
        <v>0</v>
      </c>
      <c r="AB164" s="228" t="str">
        <f t="shared" si="24"/>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2"/>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3"/>
        <v>0</v>
      </c>
      <c r="AB165" s="228" t="str">
        <f t="shared" si="24"/>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5">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6">IF(AND(C166="Smelter not listed",OR(LEN(D166)=0,LEN(E166)=0)),1,0)</f>
        <v>0</v>
      </c>
      <c r="AB166" s="228" t="str">
        <f t="shared" ref="AB166:AB196" si="27">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5"/>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6"/>
        <v>0</v>
      </c>
      <c r="AB194" s="228" t="str">
        <f t="shared" si="27"/>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5"/>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6"/>
        <v>0</v>
      </c>
      <c r="AB195" s="228" t="str">
        <f t="shared" si="27"/>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5"/>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6"/>
        <v>0</v>
      </c>
      <c r="AB196" s="228" t="str">
        <f t="shared" si="27"/>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8">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9">IF(AND(C197="Smelter not listed",OR(LEN(D197)=0,LEN(E197)=0)),1,0)</f>
        <v>0</v>
      </c>
      <c r="AB197" s="228" t="str">
        <f t="shared" ref="AB197" si="30">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1">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2">IF(AND(C198="Smelter not listed",OR(LEN(D198)=0,LEN(E198)=0)),1,0)</f>
        <v>0</v>
      </c>
      <c r="AB198" s="228" t="str">
        <f t="shared" ref="AB198:AB229" si="33">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2"/>
        <v>0</v>
      </c>
      <c r="AB227" s="228" t="str">
        <f t="shared" si="3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2"/>
        <v>0</v>
      </c>
      <c r="AB228" s="228" t="str">
        <f t="shared" si="3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2"/>
        <v>0</v>
      </c>
      <c r="AB229" s="228" t="str">
        <f t="shared" si="3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4">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5">IF(AND(C230="Smelter not listed",OR(LEN(D230)=0,LEN(E230)=0)),1,0)</f>
        <v>0</v>
      </c>
      <c r="AB230" s="228" t="str">
        <f t="shared" ref="AB230:AB260" si="36">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4"/>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5"/>
        <v>0</v>
      </c>
      <c r="AB258" s="228" t="str">
        <f t="shared" si="36"/>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4"/>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5"/>
        <v>0</v>
      </c>
      <c r="AB259" s="228" t="str">
        <f t="shared" si="36"/>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4"/>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5"/>
        <v>0</v>
      </c>
      <c r="AB260" s="228" t="str">
        <f t="shared" si="36"/>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7">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8">IF(AND(C261="Smelter not listed",OR(LEN(D261)=0,LEN(E261)=0)),1,0)</f>
        <v>0</v>
      </c>
      <c r="AB261" s="228" t="str">
        <f t="shared" ref="AB261" si="39">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0">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1">IF(AND(C262="Smelter not listed",OR(LEN(D262)=0,LEN(E262)=0)),1,0)</f>
        <v>0</v>
      </c>
      <c r="AB262" s="228" t="str">
        <f t="shared" ref="AB262:AB293" si="42">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1"/>
        <v>0</v>
      </c>
      <c r="AB291" s="228" t="str">
        <f t="shared" si="4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1"/>
        <v>0</v>
      </c>
      <c r="AB292" s="228" t="str">
        <f t="shared" si="4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1"/>
        <v>0</v>
      </c>
      <c r="AB293" s="228" t="str">
        <f t="shared" si="4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3">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4">IF(AND(C294="Smelter not listed",OR(LEN(D294)=0,LEN(E294)=0)),1,0)</f>
        <v>0</v>
      </c>
      <c r="AB294" s="228" t="str">
        <f t="shared" ref="AB294:AB324" si="45">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3"/>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4"/>
        <v>0</v>
      </c>
      <c r="AB322" s="228" t="str">
        <f t="shared" si="45"/>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3"/>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4"/>
        <v>0</v>
      </c>
      <c r="AB323" s="228" t="str">
        <f t="shared" si="45"/>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3"/>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4"/>
        <v>0</v>
      </c>
      <c r="AB324" s="228" t="str">
        <f t="shared" si="45"/>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6">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7">IF(AND(C325="Smelter not listed",OR(LEN(D325)=0,LEN(E325)=0)),1,0)</f>
        <v>0</v>
      </c>
      <c r="AB325" s="228" t="str">
        <f t="shared" ref="AB325" si="48">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9">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50">IF(AND(C326="Smelter not listed",OR(LEN(D326)=0,LEN(E326)=0)),1,0)</f>
        <v>0</v>
      </c>
      <c r="AB326" s="228" t="str">
        <f t="shared" ref="AB326:AB357" si="51">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0"/>
        <v>0</v>
      </c>
      <c r="AB355" s="228" t="str">
        <f t="shared" si="5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0"/>
        <v>0</v>
      </c>
      <c r="AB356" s="228" t="str">
        <f t="shared" si="5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0"/>
        <v>0</v>
      </c>
      <c r="AB357" s="228" t="str">
        <f t="shared" si="5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2">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3">IF(AND(C358="Smelter not listed",OR(LEN(D358)=0,LEN(E358)=0)),1,0)</f>
        <v>0</v>
      </c>
      <c r="AB358" s="228" t="str">
        <f t="shared" ref="AB358:AB388" si="54">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2"/>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3"/>
        <v>0</v>
      </c>
      <c r="AB386" s="228" t="str">
        <f t="shared" si="54"/>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2"/>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3"/>
        <v>0</v>
      </c>
      <c r="AB387" s="228" t="str">
        <f t="shared" si="54"/>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2"/>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3"/>
        <v>0</v>
      </c>
      <c r="AB388" s="228" t="str">
        <f t="shared" si="54"/>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5">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6">IF(AND(C389="Smelter not listed",OR(LEN(D389)=0,LEN(E389)=0)),1,0)</f>
        <v>0</v>
      </c>
      <c r="AB389" s="228" t="str">
        <f t="shared" ref="AB389" si="57">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8">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9">IF(AND(C390="Smelter not listed",OR(LEN(D390)=0,LEN(E390)=0)),1,0)</f>
        <v>0</v>
      </c>
      <c r="AB390" s="228" t="str">
        <f t="shared" ref="AB390:AB421" si="60">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9"/>
        <v>0</v>
      </c>
      <c r="AB419" s="228" t="str">
        <f t="shared" si="6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9"/>
        <v>0</v>
      </c>
      <c r="AB420" s="228" t="str">
        <f t="shared" si="6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9"/>
        <v>0</v>
      </c>
      <c r="AB421" s="228" t="str">
        <f t="shared" si="6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1">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2">IF(AND(C422="Smelter not listed",OR(LEN(D422)=0,LEN(E422)=0)),1,0)</f>
        <v>0</v>
      </c>
      <c r="AB422" s="228" t="str">
        <f t="shared" ref="AB422:AB452" si="63">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1"/>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2"/>
        <v>0</v>
      </c>
      <c r="AB450" s="228" t="str">
        <f t="shared" si="63"/>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1"/>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2"/>
        <v>0</v>
      </c>
      <c r="AB451" s="228" t="str">
        <f t="shared" si="63"/>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1"/>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2"/>
        <v>0</v>
      </c>
      <c r="AB452" s="228" t="str">
        <f t="shared" si="63"/>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4">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5">IF(AND(C453="Smelter not listed",OR(LEN(D453)=0,LEN(E453)=0)),1,0)</f>
        <v>0</v>
      </c>
      <c r="AB453" s="228" t="str">
        <f t="shared" ref="AB453" si="66">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7">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8">IF(AND(C454="Smelter not listed",OR(LEN(D454)=0,LEN(E454)=0)),1,0)</f>
        <v>0</v>
      </c>
      <c r="AB454" s="228" t="str">
        <f t="shared" ref="AB454:AB485" si="69">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8"/>
        <v>0</v>
      </c>
      <c r="AB483" s="228" t="str">
        <f t="shared" si="6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8"/>
        <v>0</v>
      </c>
      <c r="AB484" s="228" t="str">
        <f t="shared" si="6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8"/>
        <v>0</v>
      </c>
      <c r="AB485" s="228" t="str">
        <f t="shared" si="6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0">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1">IF(AND(C486="Smelter not listed",OR(LEN(D486)=0,LEN(E486)=0)),1,0)</f>
        <v>0</v>
      </c>
      <c r="AB486" s="228" t="str">
        <f t="shared" ref="AB486:AB516" si="72">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0"/>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1"/>
        <v>0</v>
      </c>
      <c r="AB514" s="228" t="str">
        <f t="shared" si="72"/>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0"/>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1"/>
        <v>0</v>
      </c>
      <c r="AB515" s="228" t="str">
        <f t="shared" si="72"/>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0"/>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1"/>
        <v>0</v>
      </c>
      <c r="AB516" s="228" t="str">
        <f t="shared" si="72"/>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3">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4">IF(AND(C517="Smelter not listed",OR(LEN(D517)=0,LEN(E517)=0)),1,0)</f>
        <v>0</v>
      </c>
      <c r="AB517" s="228" t="str">
        <f t="shared" ref="AB517" si="75">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6">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7">IF(AND(C518="Smelter not listed",OR(LEN(D518)=0,LEN(E518)=0)),1,0)</f>
        <v>0</v>
      </c>
      <c r="AB518" s="228" t="str">
        <f t="shared" ref="AB518:AB549" si="78">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7"/>
        <v>0</v>
      </c>
      <c r="AB547" s="228" t="str">
        <f t="shared" si="7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7"/>
        <v>0</v>
      </c>
      <c r="AB548" s="228" t="str">
        <f t="shared" si="7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7"/>
        <v>0</v>
      </c>
      <c r="AB549" s="228" t="str">
        <f t="shared" si="7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9">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80">IF(AND(C550="Smelter not listed",OR(LEN(D550)=0,LEN(E550)=0)),1,0)</f>
        <v>0</v>
      </c>
      <c r="AB550" s="228" t="str">
        <f t="shared" ref="AB550:AB580" si="81">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9"/>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0"/>
        <v>0</v>
      </c>
      <c r="AB578" s="228" t="str">
        <f t="shared" si="81"/>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9"/>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0"/>
        <v>0</v>
      </c>
      <c r="AB579" s="228" t="str">
        <f t="shared" si="81"/>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0"/>
        <v>0</v>
      </c>
      <c r="AB580" s="228" t="str">
        <f t="shared" si="81"/>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2">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3">IF(AND(C581="Smelter not listed",OR(LEN(D581)=0,LEN(E581)=0)),1,0)</f>
        <v>0</v>
      </c>
      <c r="AB581" s="228" t="str">
        <f t="shared" ref="AB581" si="84">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5">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6">IF(AND(C586="Smelter not listed",OR(LEN(D586)=0,LEN(E586)=0)),1,0)</f>
        <v>0</v>
      </c>
      <c r="AB586" s="228" t="str">
        <f t="shared" ref="AB586" si="87">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8">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9">IF(AND(C587="Smelter not listed",OR(LEN(D587)=0,LEN(E587)=0)),1,0)</f>
        <v>0</v>
      </c>
      <c r="AB587" s="228" t="str">
        <f t="shared" ref="AB587:AB634" si="90">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8"/>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9"/>
        <v>0</v>
      </c>
      <c r="AB632" s="228" t="str">
        <f t="shared" si="90"/>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8"/>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9"/>
        <v>0</v>
      </c>
      <c r="AB633" s="228" t="str">
        <f t="shared" si="90"/>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8"/>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9"/>
        <v>0</v>
      </c>
      <c r="AB634" s="228" t="str">
        <f t="shared" si="90"/>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2">IF(AND(C635="Smelter not listed",OR(LEN(D635)=0,LEN(E635)=0)),1,0)</f>
        <v>0</v>
      </c>
      <c r="AB635" s="228" t="str">
        <f t="shared" ref="AB635" si="93">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4">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5">IF(AND(C636="Smelter not listed",OR(LEN(D636)=0,LEN(E636)=0)),1,0)</f>
        <v>0</v>
      </c>
      <c r="AB636" s="228" t="str">
        <f t="shared" ref="AB636:AB667" si="96">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5"/>
        <v>0</v>
      </c>
      <c r="AB665" s="228" t="str">
        <f t="shared" si="9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5"/>
        <v>0</v>
      </c>
      <c r="AB666" s="228" t="str">
        <f t="shared" si="9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5"/>
        <v>0</v>
      </c>
      <c r="AB667" s="228" t="str">
        <f t="shared" si="9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7">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8">IF(AND(C668="Smelter not listed",OR(LEN(D668)=0,LEN(E668)=0)),1,0)</f>
        <v>0</v>
      </c>
      <c r="AB668" s="228" t="str">
        <f t="shared" ref="AB668:AB698" si="99">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8"/>
        <v>0</v>
      </c>
      <c r="AB696" s="228" t="str">
        <f t="shared" si="9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8"/>
        <v>0</v>
      </c>
      <c r="AB697" s="228" t="str">
        <f t="shared" si="9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8"/>
        <v>0</v>
      </c>
      <c r="AB698" s="228" t="str">
        <f t="shared" si="9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0">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1">IF(AND(C699="Smelter not listed",OR(LEN(D699)=0,LEN(E699)=0)),1,0)</f>
        <v>0</v>
      </c>
      <c r="AB699" s="228" t="str">
        <f t="shared" ref="AB699" si="102">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3">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4">IF(AND(C700="Smelter not listed",OR(LEN(D700)=0,LEN(E700)=0)),1,0)</f>
        <v>0</v>
      </c>
      <c r="AB700" s="228" t="str">
        <f t="shared" ref="AB700:AB731" si="105">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4"/>
        <v>0</v>
      </c>
      <c r="AB729" s="228" t="str">
        <f t="shared" si="10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4"/>
        <v>0</v>
      </c>
      <c r="AB730" s="228" t="str">
        <f t="shared" si="10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4"/>
        <v>0</v>
      </c>
      <c r="AB731" s="228" t="str">
        <f t="shared" si="10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6">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7">IF(AND(C732="Smelter not listed",OR(LEN(D732)=0,LEN(E732)=0)),1,0)</f>
        <v>0</v>
      </c>
      <c r="AB732" s="228" t="str">
        <f t="shared" ref="AB732:AB762" si="108">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6"/>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7"/>
        <v>0</v>
      </c>
      <c r="AB760" s="228" t="str">
        <f t="shared" si="108"/>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6"/>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7"/>
        <v>0</v>
      </c>
      <c r="AB761" s="228" t="str">
        <f t="shared" si="108"/>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6"/>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7"/>
        <v>0</v>
      </c>
      <c r="AB762" s="228" t="str">
        <f t="shared" si="108"/>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9">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10">IF(AND(C763="Smelter not listed",OR(LEN(D763)=0,LEN(E763)=0)),1,0)</f>
        <v>0</v>
      </c>
      <c r="AB763" s="228" t="str">
        <f t="shared" ref="AB763" si="111">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2">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3">IF(AND(C764="Smelter not listed",OR(LEN(D764)=0,LEN(E764)=0)),1,0)</f>
        <v>0</v>
      </c>
      <c r="AB764" s="228" t="str">
        <f t="shared" ref="AB764:AB795" si="11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3"/>
        <v>0</v>
      </c>
      <c r="AB793" s="228" t="str">
        <f t="shared" si="11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3"/>
        <v>0</v>
      </c>
      <c r="AB794" s="228" t="str">
        <f t="shared" si="11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3"/>
        <v>0</v>
      </c>
      <c r="AB795" s="228" t="str">
        <f t="shared" si="11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5">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6">IF(AND(C796="Smelter not listed",OR(LEN(D796)=0,LEN(E796)=0)),1,0)</f>
        <v>0</v>
      </c>
      <c r="AB796" s="228" t="str">
        <f t="shared" ref="AB796:AB826" si="11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5"/>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6"/>
        <v>0</v>
      </c>
      <c r="AB824" s="228" t="str">
        <f t="shared" si="11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5"/>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6"/>
        <v>0</v>
      </c>
      <c r="AB825" s="228" t="str">
        <f t="shared" si="11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5"/>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6"/>
        <v>0</v>
      </c>
      <c r="AB826" s="228" t="str">
        <f t="shared" si="11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8">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9">IF(AND(C827="Smelter not listed",OR(LEN(D827)=0,LEN(E827)=0)),1,0)</f>
        <v>0</v>
      </c>
      <c r="AB827" s="228" t="str">
        <f t="shared" ref="AB827" si="120">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1">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2">IF(AND(C828="Smelter not listed",OR(LEN(D828)=0,LEN(E828)=0)),1,0)</f>
        <v>0</v>
      </c>
      <c r="AB828" s="228" t="str">
        <f t="shared" ref="AB828:AB859" si="123">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2"/>
        <v>0</v>
      </c>
      <c r="AB857" s="228" t="str">
        <f t="shared" si="12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2"/>
        <v>0</v>
      </c>
      <c r="AB858" s="228" t="str">
        <f t="shared" si="12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2"/>
        <v>0</v>
      </c>
      <c r="AB859" s="228" t="str">
        <f t="shared" si="12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4">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5">IF(AND(C860="Smelter not listed",OR(LEN(D860)=0,LEN(E860)=0)),1,0)</f>
        <v>0</v>
      </c>
      <c r="AB860" s="228" t="str">
        <f t="shared" ref="AB860:AB890" si="126">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4"/>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5"/>
        <v>0</v>
      </c>
      <c r="AB888" s="228" t="str">
        <f t="shared" si="126"/>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4"/>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5"/>
        <v>0</v>
      </c>
      <c r="AB889" s="228" t="str">
        <f t="shared" si="126"/>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4"/>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5"/>
        <v>0</v>
      </c>
      <c r="AB890" s="228" t="str">
        <f t="shared" si="126"/>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7">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8">IF(AND(C891="Smelter not listed",OR(LEN(D891)=0,LEN(E891)=0)),1,0)</f>
        <v>0</v>
      </c>
      <c r="AB891" s="228" t="str">
        <f t="shared" ref="AB891" si="129">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0">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1">IF(AND(C892="Smelter not listed",OR(LEN(D892)=0,LEN(E892)=0)),1,0)</f>
        <v>0</v>
      </c>
      <c r="AB892" s="228" t="str">
        <f t="shared" ref="AB892:AB923" si="132">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1"/>
        <v>0</v>
      </c>
      <c r="AB921" s="228" t="str">
        <f t="shared" si="13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1"/>
        <v>0</v>
      </c>
      <c r="AB922" s="228" t="str">
        <f t="shared" si="13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1"/>
        <v>0</v>
      </c>
      <c r="AB923" s="228" t="str">
        <f t="shared" si="13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3">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4">IF(AND(C924="Smelter not listed",OR(LEN(D924)=0,LEN(E924)=0)),1,0)</f>
        <v>0</v>
      </c>
      <c r="AB924" s="228" t="str">
        <f t="shared" ref="AB924:AB954" si="135">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3"/>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4"/>
        <v>0</v>
      </c>
      <c r="AB952" s="228" t="str">
        <f t="shared" si="135"/>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3"/>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4"/>
        <v>0</v>
      </c>
      <c r="AB953" s="228" t="str">
        <f t="shared" si="135"/>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3"/>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4"/>
        <v>0</v>
      </c>
      <c r="AB954" s="228" t="str">
        <f t="shared" si="135"/>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6">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7">IF(AND(C955="Smelter not listed",OR(LEN(D955)=0,LEN(E955)=0)),1,0)</f>
        <v>0</v>
      </c>
      <c r="AB955" s="228" t="str">
        <f t="shared" ref="AB955" si="138">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9">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40">IF(AND(C956="Smelter not listed",OR(LEN(D956)=0,LEN(E956)=0)),1,0)</f>
        <v>0</v>
      </c>
      <c r="AB956" s="228" t="str">
        <f t="shared" ref="AB956:AB987" si="141">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0"/>
        <v>0</v>
      </c>
      <c r="AB985" s="228" t="str">
        <f t="shared" si="14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0"/>
        <v>0</v>
      </c>
      <c r="AB986" s="228" t="str">
        <f t="shared" si="14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0"/>
        <v>0</v>
      </c>
      <c r="AB987" s="228" t="str">
        <f t="shared" si="14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2">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3">IF(AND(C988="Smelter not listed",OR(LEN(D988)=0,LEN(E988)=0)),1,0)</f>
        <v>0</v>
      </c>
      <c r="AB988" s="228" t="str">
        <f t="shared" ref="AB988:AB1018" si="144">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2"/>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3"/>
        <v>0</v>
      </c>
      <c r="AB1016" s="228" t="str">
        <f t="shared" si="144"/>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2"/>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3"/>
        <v>0</v>
      </c>
      <c r="AB1017" s="228" t="str">
        <f t="shared" si="144"/>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2"/>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3"/>
        <v>0</v>
      </c>
      <c r="AB1018" s="228" t="str">
        <f t="shared" si="144"/>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5">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6">IF(AND(C1019="Smelter not listed",OR(LEN(D1019)=0,LEN(E1019)=0)),1,0)</f>
        <v>0</v>
      </c>
      <c r="AB1019" s="228" t="str">
        <f t="shared" ref="AB1019" si="147">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8">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9">IF(AND(C1020="Smelter not listed",OR(LEN(D1020)=0,LEN(E1020)=0)),1,0)</f>
        <v>0</v>
      </c>
      <c r="AB1020" s="228" t="str">
        <f t="shared" ref="AB1020:AB1051" si="150">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9"/>
        <v>0</v>
      </c>
      <c r="AB1049" s="228" t="str">
        <f t="shared" si="15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9"/>
        <v>0</v>
      </c>
      <c r="AB1050" s="228" t="str">
        <f t="shared" si="15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9"/>
        <v>0</v>
      </c>
      <c r="AB1051" s="228" t="str">
        <f t="shared" si="15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1">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2">IF(AND(C1052="Smelter not listed",OR(LEN(D1052)=0,LEN(E1052)=0)),1,0)</f>
        <v>0</v>
      </c>
      <c r="AB1052" s="228" t="str">
        <f t="shared" ref="AB1052:AB1082" si="153">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1"/>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2"/>
        <v>0</v>
      </c>
      <c r="AB1080" s="228" t="str">
        <f t="shared" si="153"/>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1"/>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2"/>
        <v>0</v>
      </c>
      <c r="AB1081" s="228" t="str">
        <f t="shared" si="153"/>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1"/>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2"/>
        <v>0</v>
      </c>
      <c r="AB1082" s="228" t="str">
        <f t="shared" si="153"/>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4">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5">IF(AND(C1083="Smelter not listed",OR(LEN(D1083)=0,LEN(E1083)=0)),1,0)</f>
        <v>0</v>
      </c>
      <c r="AB1083" s="228" t="str">
        <f t="shared" ref="AB1083" si="156">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7">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8">IF(AND(C1084="Smelter not listed",OR(LEN(D1084)=0,LEN(E1084)=0)),1,0)</f>
        <v>0</v>
      </c>
      <c r="AB1084" s="228" t="str">
        <f t="shared" ref="AB1084:AB1115" si="159">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8"/>
        <v>0</v>
      </c>
      <c r="AB1113" s="228" t="str">
        <f t="shared" si="15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8"/>
        <v>0</v>
      </c>
      <c r="AB1114" s="228" t="str">
        <f t="shared" si="15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8"/>
        <v>0</v>
      </c>
      <c r="AB1115" s="228" t="str">
        <f t="shared" si="15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0">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1">IF(AND(C1116="Smelter not listed",OR(LEN(D1116)=0,LEN(E1116)=0)),1,0)</f>
        <v>0</v>
      </c>
      <c r="AB1116" s="228" t="str">
        <f t="shared" ref="AB1116:AB1146" si="162">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0"/>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1"/>
        <v>0</v>
      </c>
      <c r="AB1144" s="228" t="str">
        <f t="shared" si="162"/>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0"/>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1"/>
        <v>0</v>
      </c>
      <c r="AB1145" s="228" t="str">
        <f t="shared" si="162"/>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0"/>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1"/>
        <v>0</v>
      </c>
      <c r="AB1146" s="228" t="str">
        <f t="shared" si="162"/>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3">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4">IF(AND(C1147="Smelter not listed",OR(LEN(D1147)=0,LEN(E1147)=0)),1,0)</f>
        <v>0</v>
      </c>
      <c r="AB1147" s="228" t="str">
        <f t="shared" ref="AB1147" si="165">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6">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7">IF(AND(C1148="Smelter not listed",OR(LEN(D1148)=0,LEN(E1148)=0)),1,0)</f>
        <v>0</v>
      </c>
      <c r="AB1148" s="228" t="str">
        <f t="shared" ref="AB1148:AB1179" si="168">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7"/>
        <v>0</v>
      </c>
      <c r="AB1177" s="228" t="str">
        <f t="shared" si="16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7"/>
        <v>0</v>
      </c>
      <c r="AB1178" s="228" t="str">
        <f t="shared" si="16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7"/>
        <v>0</v>
      </c>
      <c r="AB1179" s="228" t="str">
        <f t="shared" si="16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9">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70">IF(AND(C1180="Smelter not listed",OR(LEN(D1180)=0,LEN(E1180)=0)),1,0)</f>
        <v>0</v>
      </c>
      <c r="AB1180" s="228" t="str">
        <f t="shared" ref="AB1180:AB1210" si="171">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9"/>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0"/>
        <v>0</v>
      </c>
      <c r="AB1208" s="228" t="str">
        <f t="shared" si="171"/>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9"/>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0"/>
        <v>0</v>
      </c>
      <c r="AB1209" s="228" t="str">
        <f t="shared" si="171"/>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9"/>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0"/>
        <v>0</v>
      </c>
      <c r="AB1210" s="228" t="str">
        <f t="shared" si="171"/>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2">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3">IF(AND(C1211="Smelter not listed",OR(LEN(D1211)=0,LEN(E1211)=0)),1,0)</f>
        <v>0</v>
      </c>
      <c r="AB1211" s="228" t="str">
        <f t="shared" ref="AB1211" si="174">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5">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6">IF(AND(C1212="Smelter not listed",OR(LEN(D1212)=0,LEN(E1212)=0)),1,0)</f>
        <v>0</v>
      </c>
      <c r="AB1212" s="228" t="str">
        <f t="shared" ref="AB1212:AB1243" si="177">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6"/>
        <v>0</v>
      </c>
      <c r="AB1241" s="228" t="str">
        <f t="shared" si="17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6"/>
        <v>0</v>
      </c>
      <c r="AB1242" s="228" t="str">
        <f t="shared" si="17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6"/>
        <v>0</v>
      </c>
      <c r="AB1243" s="228" t="str">
        <f t="shared" si="17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8">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9">IF(AND(C1244="Smelter not listed",OR(LEN(D1244)=0,LEN(E1244)=0)),1,0)</f>
        <v>0</v>
      </c>
      <c r="AB1244" s="228" t="str">
        <f t="shared" ref="AB1244:AB1274" si="180">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8"/>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9"/>
        <v>0</v>
      </c>
      <c r="AB1272" s="228" t="str">
        <f t="shared" si="180"/>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8"/>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9"/>
        <v>0</v>
      </c>
      <c r="AB1273" s="228" t="str">
        <f t="shared" si="180"/>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8"/>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9"/>
        <v>0</v>
      </c>
      <c r="AB1274" s="228" t="str">
        <f t="shared" si="180"/>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2">IF(AND(C1275="Smelter not listed",OR(LEN(D1275)=0,LEN(E1275)=0)),1,0)</f>
        <v>0</v>
      </c>
      <c r="AB1275" s="228" t="str">
        <f t="shared" ref="AB1275" si="183">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4">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5">IF(AND(C1276="Smelter not listed",OR(LEN(D1276)=0,LEN(E1276)=0)),1,0)</f>
        <v>0</v>
      </c>
      <c r="AB1276" s="228" t="str">
        <f t="shared" ref="AB1276:AB1307" si="186">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5"/>
        <v>0</v>
      </c>
      <c r="AB1305" s="228" t="str">
        <f t="shared" si="18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5"/>
        <v>0</v>
      </c>
      <c r="AB1306" s="228" t="str">
        <f t="shared" si="18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5"/>
        <v>0</v>
      </c>
      <c r="AB1307" s="228" t="str">
        <f t="shared" si="18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7">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8">IF(AND(C1308="Smelter not listed",OR(LEN(D1308)=0,LEN(E1308)=0)),1,0)</f>
        <v>0</v>
      </c>
      <c r="AB1308" s="228" t="str">
        <f t="shared" ref="AB1308:AB1338" si="189">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8"/>
        <v>0</v>
      </c>
      <c r="AB1336" s="228" t="str">
        <f t="shared" si="18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8"/>
        <v>0</v>
      </c>
      <c r="AB1337" s="228" t="str">
        <f t="shared" si="18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8"/>
        <v>0</v>
      </c>
      <c r="AB1338" s="228" t="str">
        <f t="shared" si="18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0">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1">IF(AND(C1339="Smelter not listed",OR(LEN(D1339)=0,LEN(E1339)=0)),1,0)</f>
        <v>0</v>
      </c>
      <c r="AB1339" s="228" t="str">
        <f t="shared" ref="AB1339" si="192">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3">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4">IF(AND(C1340="Smelter not listed",OR(LEN(D1340)=0,LEN(E1340)=0)),1,0)</f>
        <v>0</v>
      </c>
      <c r="AB1340" s="228" t="str">
        <f t="shared" ref="AB1340:AB1371" si="195">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4"/>
        <v>0</v>
      </c>
      <c r="AB1369" s="228" t="str">
        <f t="shared" si="19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4"/>
        <v>0</v>
      </c>
      <c r="AB1370" s="228" t="str">
        <f t="shared" si="19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4"/>
        <v>0</v>
      </c>
      <c r="AB1371" s="228" t="str">
        <f t="shared" si="19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6">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7">IF(AND(C1372="Smelter not listed",OR(LEN(D1372)=0,LEN(E1372)=0)),1,0)</f>
        <v>0</v>
      </c>
      <c r="AB1372" s="228" t="str">
        <f t="shared" ref="AB1372:AB1402" si="198">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6"/>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7"/>
        <v>0</v>
      </c>
      <c r="AB1400" s="228" t="str">
        <f t="shared" si="198"/>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6"/>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7"/>
        <v>0</v>
      </c>
      <c r="AB1401" s="228" t="str">
        <f t="shared" si="198"/>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6"/>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7"/>
        <v>0</v>
      </c>
      <c r="AB1402" s="228" t="str">
        <f t="shared" si="198"/>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9">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200">IF(AND(C1403="Smelter not listed",OR(LEN(D1403)=0,LEN(E1403)=0)),1,0)</f>
        <v>0</v>
      </c>
      <c r="AB1403" s="228" t="str">
        <f t="shared" ref="AB1403" si="201">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2">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3">IF(AND(C1404="Smelter not listed",OR(LEN(D1404)=0,LEN(E1404)=0)),1,0)</f>
        <v>0</v>
      </c>
      <c r="AB1404" s="228" t="str">
        <f t="shared" ref="AB1404:AB1435" si="20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3"/>
        <v>0</v>
      </c>
      <c r="AB1433" s="228" t="str">
        <f t="shared" si="20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3"/>
        <v>0</v>
      </c>
      <c r="AB1434" s="228" t="str">
        <f t="shared" si="20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3"/>
        <v>0</v>
      </c>
      <c r="AB1435" s="228" t="str">
        <f t="shared" si="20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5">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6">IF(AND(C1436="Smelter not listed",OR(LEN(D1436)=0,LEN(E1436)=0)),1,0)</f>
        <v>0</v>
      </c>
      <c r="AB1436" s="228" t="str">
        <f t="shared" ref="AB1436:AB1466" si="20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5"/>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6"/>
        <v>0</v>
      </c>
      <c r="AB1464" s="228" t="str">
        <f t="shared" si="20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5"/>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6"/>
        <v>0</v>
      </c>
      <c r="AB1465" s="228" t="str">
        <f t="shared" si="20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5"/>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6"/>
        <v>0</v>
      </c>
      <c r="AB1466" s="228" t="str">
        <f t="shared" si="20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8">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9">IF(AND(C1467="Smelter not listed",OR(LEN(D1467)=0,LEN(E1467)=0)),1,0)</f>
        <v>0</v>
      </c>
      <c r="AB1467" s="228" t="str">
        <f t="shared" ref="AB1467" si="210">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1">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2">IF(AND(C1468="Smelter not listed",OR(LEN(D1468)=0,LEN(E1468)=0)),1,0)</f>
        <v>0</v>
      </c>
      <c r="AB1468" s="228" t="str">
        <f t="shared" ref="AB1468:AB1499" si="213">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2"/>
        <v>0</v>
      </c>
      <c r="AB1497" s="228" t="str">
        <f t="shared" si="21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2"/>
        <v>0</v>
      </c>
      <c r="AB1498" s="228" t="str">
        <f t="shared" si="21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2"/>
        <v>0</v>
      </c>
      <c r="AB1499" s="228" t="str">
        <f t="shared" si="21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4">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5">IF(AND(C1500="Smelter not listed",OR(LEN(D1500)=0,LEN(E1500)=0)),1,0)</f>
        <v>0</v>
      </c>
      <c r="AB1500" s="228" t="str">
        <f t="shared" ref="AB1500:AB1530" si="216">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4"/>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5"/>
        <v>0</v>
      </c>
      <c r="AB1528" s="228" t="str">
        <f t="shared" si="216"/>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4"/>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5"/>
        <v>0</v>
      </c>
      <c r="AB1529" s="228" t="str">
        <f t="shared" si="216"/>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4"/>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5"/>
        <v>0</v>
      </c>
      <c r="AB1530" s="228" t="str">
        <f t="shared" si="216"/>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7">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8">IF(AND(C1531="Smelter not listed",OR(LEN(D1531)=0,LEN(E1531)=0)),1,0)</f>
        <v>0</v>
      </c>
      <c r="AB1531" s="228" t="str">
        <f t="shared" ref="AB1531" si="219">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0">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1">IF(AND(C1532="Smelter not listed",OR(LEN(D1532)=0,LEN(E1532)=0)),1,0)</f>
        <v>0</v>
      </c>
      <c r="AB1532" s="228" t="str">
        <f t="shared" ref="AB1532:AB1563" si="222">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1"/>
        <v>0</v>
      </c>
      <c r="AB1561" s="228" t="str">
        <f t="shared" si="22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1"/>
        <v>0</v>
      </c>
      <c r="AB1562" s="228" t="str">
        <f t="shared" si="22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1"/>
        <v>0</v>
      </c>
      <c r="AB1563" s="228" t="str">
        <f t="shared" si="22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3">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4">IF(AND(C1564="Smelter not listed",OR(LEN(D1564)=0,LEN(E1564)=0)),1,0)</f>
        <v>0</v>
      </c>
      <c r="AB1564" s="228" t="str">
        <f t="shared" ref="AB1564:AB1594" si="225">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3"/>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4"/>
        <v>0</v>
      </c>
      <c r="AB1592" s="228" t="str">
        <f t="shared" si="225"/>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3"/>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4"/>
        <v>0</v>
      </c>
      <c r="AB1593" s="228" t="str">
        <f t="shared" si="225"/>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3"/>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4"/>
        <v>0</v>
      </c>
      <c r="AB1594" s="228" t="str">
        <f t="shared" si="225"/>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6">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7">IF(AND(C1595="Smelter not listed",OR(LEN(D1595)=0,LEN(E1595)=0)),1,0)</f>
        <v>0</v>
      </c>
      <c r="AB1595" s="228" t="str">
        <f t="shared" ref="AB1595" si="228">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9">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30">IF(AND(C1596="Smelter not listed",OR(LEN(D1596)=0,LEN(E1596)=0)),1,0)</f>
        <v>0</v>
      </c>
      <c r="AB1596" s="228" t="str">
        <f t="shared" ref="AB1596:AB1627" si="231">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0"/>
        <v>0</v>
      </c>
      <c r="AB1625" s="228" t="str">
        <f t="shared" si="23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0"/>
        <v>0</v>
      </c>
      <c r="AB1626" s="228" t="str">
        <f t="shared" si="23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0"/>
        <v>0</v>
      </c>
      <c r="AB1627" s="228" t="str">
        <f t="shared" si="23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2">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3">IF(AND(C1628="Smelter not listed",OR(LEN(D1628)=0,LEN(E1628)=0)),1,0)</f>
        <v>0</v>
      </c>
      <c r="AB1628" s="228" t="str">
        <f t="shared" ref="AB1628:AB1658" si="234">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2"/>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3"/>
        <v>0</v>
      </c>
      <c r="AB1656" s="228" t="str">
        <f t="shared" si="234"/>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2"/>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3"/>
        <v>0</v>
      </c>
      <c r="AB1657" s="228" t="str">
        <f t="shared" si="234"/>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2"/>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3"/>
        <v>0</v>
      </c>
      <c r="AB1658" s="228" t="str">
        <f t="shared" si="234"/>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5">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6">IF(AND(C1659="Smelter not listed",OR(LEN(D1659)=0,LEN(E1659)=0)),1,0)</f>
        <v>0</v>
      </c>
      <c r="AB1659" s="228" t="str">
        <f t="shared" ref="AB1659" si="237">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8">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9">IF(AND(C1660="Smelter not listed",OR(LEN(D1660)=0,LEN(E1660)=0)),1,0)</f>
        <v>0</v>
      </c>
      <c r="AB1660" s="228" t="str">
        <f t="shared" ref="AB1660:AB1691" si="240">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9"/>
        <v>0</v>
      </c>
      <c r="AB1689" s="228" t="str">
        <f t="shared" si="24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9"/>
        <v>0</v>
      </c>
      <c r="AB1690" s="228" t="str">
        <f t="shared" si="24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9"/>
        <v>0</v>
      </c>
      <c r="AB1691" s="228" t="str">
        <f t="shared" si="24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1">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2">IF(AND(C1692="Smelter not listed",OR(LEN(D1692)=0,LEN(E1692)=0)),1,0)</f>
        <v>0</v>
      </c>
      <c r="AB1692" s="228" t="str">
        <f t="shared" ref="AB1692:AB1722" si="243">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1"/>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2"/>
        <v>0</v>
      </c>
      <c r="AB1720" s="228" t="str">
        <f t="shared" si="243"/>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1"/>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2"/>
        <v>0</v>
      </c>
      <c r="AB1721" s="228" t="str">
        <f t="shared" si="243"/>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1"/>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2"/>
        <v>0</v>
      </c>
      <c r="AB1722" s="228" t="str">
        <f t="shared" si="243"/>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4">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5">IF(AND(C1723="Smelter not listed",OR(LEN(D1723)=0,LEN(E1723)=0)),1,0)</f>
        <v>0</v>
      </c>
      <c r="AB1723" s="228" t="str">
        <f t="shared" ref="AB1723" si="246">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7">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8">IF(AND(C1724="Smelter not listed",OR(LEN(D1724)=0,LEN(E1724)=0)),1,0)</f>
        <v>0</v>
      </c>
      <c r="AB1724" s="228" t="str">
        <f t="shared" ref="AB1724:AB1755" si="249">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8"/>
        <v>0</v>
      </c>
      <c r="AB1753" s="228" t="str">
        <f t="shared" si="24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8"/>
        <v>0</v>
      </c>
      <c r="AB1754" s="228" t="str">
        <f t="shared" si="24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8"/>
        <v>0</v>
      </c>
      <c r="AB1755" s="228" t="str">
        <f t="shared" si="24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0">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1">IF(AND(C1756="Smelter not listed",OR(LEN(D1756)=0,LEN(E1756)=0)),1,0)</f>
        <v>0</v>
      </c>
      <c r="AB1756" s="228" t="str">
        <f t="shared" ref="AB1756:AB1786" si="252">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0"/>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1"/>
        <v>0</v>
      </c>
      <c r="AB1784" s="228" t="str">
        <f t="shared" si="252"/>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0"/>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1"/>
        <v>0</v>
      </c>
      <c r="AB1785" s="228" t="str">
        <f t="shared" si="252"/>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0"/>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1"/>
        <v>0</v>
      </c>
      <c r="AB1786" s="228" t="str">
        <f t="shared" si="252"/>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3">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4">IF(AND(C1787="Smelter not listed",OR(LEN(D1787)=0,LEN(E1787)=0)),1,0)</f>
        <v>0</v>
      </c>
      <c r="AB1787" s="228" t="str">
        <f t="shared" ref="AB1787" si="255">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6">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7">IF(AND(C1788="Smelter not listed",OR(LEN(D1788)=0,LEN(E1788)=0)),1,0)</f>
        <v>0</v>
      </c>
      <c r="AB1788" s="228" t="str">
        <f t="shared" ref="AB1788:AB1819" si="258">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7"/>
        <v>0</v>
      </c>
      <c r="AB1817" s="228" t="str">
        <f t="shared" si="25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7"/>
        <v>0</v>
      </c>
      <c r="AB1818" s="228" t="str">
        <f t="shared" si="25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7"/>
        <v>0</v>
      </c>
      <c r="AB1819" s="228" t="str">
        <f t="shared" si="25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9">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60">IF(AND(C1820="Smelter not listed",OR(LEN(D1820)=0,LEN(E1820)=0)),1,0)</f>
        <v>0</v>
      </c>
      <c r="AB1820" s="228" t="str">
        <f t="shared" ref="AB1820:AB1850" si="261">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9"/>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0"/>
        <v>0</v>
      </c>
      <c r="AB1848" s="228" t="str">
        <f t="shared" si="261"/>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9"/>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0"/>
        <v>0</v>
      </c>
      <c r="AB1849" s="228" t="str">
        <f t="shared" si="261"/>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9"/>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0"/>
        <v>0</v>
      </c>
      <c r="AB1850" s="228" t="str">
        <f t="shared" si="261"/>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2">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3">IF(AND(C1851="Smelter not listed",OR(LEN(D1851)=0,LEN(E1851)=0)),1,0)</f>
        <v>0</v>
      </c>
      <c r="AB1851" s="228" t="str">
        <f t="shared" ref="AB1851" si="264">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5">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6">IF(AND(C1852="Smelter not listed",OR(LEN(D1852)=0,LEN(E1852)=0)),1,0)</f>
        <v>0</v>
      </c>
      <c r="AB1852" s="228" t="str">
        <f t="shared" ref="AB1852:AB1883" si="267">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6"/>
        <v>0</v>
      </c>
      <c r="AB1881" s="228" t="str">
        <f t="shared" si="26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6"/>
        <v>0</v>
      </c>
      <c r="AB1882" s="228" t="str">
        <f t="shared" si="26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6"/>
        <v>0</v>
      </c>
      <c r="AB1883" s="228" t="str">
        <f t="shared" si="26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8">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9">IF(AND(C1884="Smelter not listed",OR(LEN(D1884)=0,LEN(E1884)=0)),1,0)</f>
        <v>0</v>
      </c>
      <c r="AB1884" s="228" t="str">
        <f t="shared" ref="AB1884:AB1914" si="270">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8"/>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9"/>
        <v>0</v>
      </c>
      <c r="AB1912" s="228" t="str">
        <f t="shared" si="270"/>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8"/>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9"/>
        <v>0</v>
      </c>
      <c r="AB1913" s="228" t="str">
        <f t="shared" si="270"/>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8"/>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9"/>
        <v>0</v>
      </c>
      <c r="AB1914" s="228" t="str">
        <f t="shared" si="270"/>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2">IF(AND(C1915="Smelter not listed",OR(LEN(D1915)=0,LEN(E1915)=0)),1,0)</f>
        <v>0</v>
      </c>
      <c r="AB1915" s="228" t="str">
        <f t="shared" ref="AB1915" si="273">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4">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5">IF(AND(C1916="Smelter not listed",OR(LEN(D1916)=0,LEN(E1916)=0)),1,0)</f>
        <v>0</v>
      </c>
      <c r="AB1916" s="228" t="str">
        <f t="shared" ref="AB1916:AB1947" si="276">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5"/>
        <v>0</v>
      </c>
      <c r="AB1945" s="228" t="str">
        <f t="shared" si="27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5"/>
        <v>0</v>
      </c>
      <c r="AB1946" s="228" t="str">
        <f t="shared" si="27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5"/>
        <v>0</v>
      </c>
      <c r="AB1947" s="228" t="str">
        <f t="shared" si="27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7">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8">IF(AND(C1948="Smelter not listed",OR(LEN(D1948)=0,LEN(E1948)=0)),1,0)</f>
        <v>0</v>
      </c>
      <c r="AB1948" s="228" t="str">
        <f t="shared" ref="AB1948:AB1978" si="279">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8"/>
        <v>0</v>
      </c>
      <c r="AB1976" s="228" t="str">
        <f t="shared" si="27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8"/>
        <v>0</v>
      </c>
      <c r="AB1977" s="228" t="str">
        <f t="shared" si="27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8"/>
        <v>0</v>
      </c>
      <c r="AB1978" s="228" t="str">
        <f t="shared" si="27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0">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1">IF(AND(C1979="Smelter not listed",OR(LEN(D1979)=0,LEN(E1979)=0)),1,0)</f>
        <v>0</v>
      </c>
      <c r="AB1979" s="228" t="str">
        <f t="shared" ref="AB1979" si="282">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3">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4">IF(AND(C1980="Smelter not listed",OR(LEN(D1980)=0,LEN(E1980)=0)),1,0)</f>
        <v>0</v>
      </c>
      <c r="AB1980" s="228" t="str">
        <f t="shared" ref="AB1980:AB2011" si="285">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4"/>
        <v>0</v>
      </c>
      <c r="AB2009" s="228" t="str">
        <f t="shared" si="28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4"/>
        <v>0</v>
      </c>
      <c r="AB2010" s="228" t="str">
        <f t="shared" si="28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4"/>
        <v>0</v>
      </c>
      <c r="AB2011" s="228" t="str">
        <f t="shared" si="28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6">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7">IF(AND(C2012="Smelter not listed",OR(LEN(D2012)=0,LEN(E2012)=0)),1,0)</f>
        <v>0</v>
      </c>
      <c r="AB2012" s="228" t="str">
        <f t="shared" ref="AB2012:AB2042" si="288">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6"/>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7"/>
        <v>0</v>
      </c>
      <c r="AB2040" s="228" t="str">
        <f t="shared" si="288"/>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6"/>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7"/>
        <v>0</v>
      </c>
      <c r="AB2041" s="228" t="str">
        <f t="shared" si="288"/>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6"/>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7"/>
        <v>0</v>
      </c>
      <c r="AB2042" s="228" t="str">
        <f t="shared" si="288"/>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9">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90">IF(AND(C2043="Smelter not listed",OR(LEN(D2043)=0,LEN(E2043)=0)),1,0)</f>
        <v>0</v>
      </c>
      <c r="AB2043" s="228" t="str">
        <f t="shared" ref="AB2043" si="291">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2">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3">IF(AND(C2044="Smelter not listed",OR(LEN(D2044)=0,LEN(E2044)=0)),1,0)</f>
        <v>0</v>
      </c>
      <c r="AB2044" s="228" t="str">
        <f t="shared" ref="AB2044:AB2075" si="2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3"/>
        <v>0</v>
      </c>
      <c r="AB2073" s="228" t="str">
        <f t="shared" si="2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3"/>
        <v>0</v>
      </c>
      <c r="AB2074" s="228" t="str">
        <f t="shared" si="2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3"/>
        <v>0</v>
      </c>
      <c r="AB2075" s="228" t="str">
        <f t="shared" si="2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5">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6">IF(AND(C2076="Smelter not listed",OR(LEN(D2076)=0,LEN(E2076)=0)),1,0)</f>
        <v>0</v>
      </c>
      <c r="AB2076" s="228" t="str">
        <f t="shared" ref="AB2076:AB2106" si="2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5"/>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6"/>
        <v>0</v>
      </c>
      <c r="AB2104" s="228" t="str">
        <f t="shared" si="2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5"/>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6"/>
        <v>0</v>
      </c>
      <c r="AB2105" s="228" t="str">
        <f t="shared" si="2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5"/>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6"/>
        <v>0</v>
      </c>
      <c r="AB2106" s="228" t="str">
        <f t="shared" si="2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8">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9">IF(AND(C2107="Smelter not listed",OR(LEN(D2107)=0,LEN(E2107)=0)),1,0)</f>
        <v>0</v>
      </c>
      <c r="AB2107" s="228" t="str">
        <f t="shared" ref="AB2107" si="300">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1">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2">IF(AND(C2108="Smelter not listed",OR(LEN(D2108)=0,LEN(E2108)=0)),1,0)</f>
        <v>0</v>
      </c>
      <c r="AB2108" s="228" t="str">
        <f t="shared" ref="AB2108:AB2139" si="303">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2"/>
        <v>0</v>
      </c>
      <c r="AB2137" s="228" t="str">
        <f t="shared" si="30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2"/>
        <v>0</v>
      </c>
      <c r="AB2138" s="228" t="str">
        <f t="shared" si="30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2"/>
        <v>0</v>
      </c>
      <c r="AB2139" s="228" t="str">
        <f t="shared" si="30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4">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5">IF(AND(C2140="Smelter not listed",OR(LEN(D2140)=0,LEN(E2140)=0)),1,0)</f>
        <v>0</v>
      </c>
      <c r="AB2140" s="228" t="str">
        <f t="shared" ref="AB2140:AB2170" si="306">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4"/>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5"/>
        <v>0</v>
      </c>
      <c r="AB2168" s="228" t="str">
        <f t="shared" si="306"/>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4"/>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5"/>
        <v>0</v>
      </c>
      <c r="AB2169" s="228" t="str">
        <f t="shared" si="306"/>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4"/>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5"/>
        <v>0</v>
      </c>
      <c r="AB2170" s="228" t="str">
        <f t="shared" si="306"/>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7">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8">IF(AND(C2171="Smelter not listed",OR(LEN(D2171)=0,LEN(E2171)=0)),1,0)</f>
        <v>0</v>
      </c>
      <c r="AB2171" s="228" t="str">
        <f t="shared" ref="AB2171" si="309">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0">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1">IF(AND(C2172="Smelter not listed",OR(LEN(D2172)=0,LEN(E2172)=0)),1,0)</f>
        <v>0</v>
      </c>
      <c r="AB2172" s="228" t="str">
        <f t="shared" ref="AB2172:AB2203" si="312">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1"/>
        <v>0</v>
      </c>
      <c r="AB2201" s="228" t="str">
        <f t="shared" si="31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1"/>
        <v>0</v>
      </c>
      <c r="AB2202" s="228" t="str">
        <f t="shared" si="31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1"/>
        <v>0</v>
      </c>
      <c r="AB2203" s="228" t="str">
        <f t="shared" si="31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3">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4">IF(AND(C2204="Smelter not listed",OR(LEN(D2204)=0,LEN(E2204)=0)),1,0)</f>
        <v>0</v>
      </c>
      <c r="AB2204" s="228" t="str">
        <f t="shared" ref="AB2204:AB2234" si="315">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3"/>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4"/>
        <v>0</v>
      </c>
      <c r="AB2232" s="228" t="str">
        <f t="shared" si="315"/>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3"/>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4"/>
        <v>0</v>
      </c>
      <c r="AB2233" s="228" t="str">
        <f t="shared" si="315"/>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3"/>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4"/>
        <v>0</v>
      </c>
      <c r="AB2234" s="228" t="str">
        <f t="shared" si="315"/>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6">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7">IF(AND(C2235="Smelter not listed",OR(LEN(D2235)=0,LEN(E2235)=0)),1,0)</f>
        <v>0</v>
      </c>
      <c r="AB2235" s="228" t="str">
        <f t="shared" ref="AB2235" si="318">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9">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20">IF(AND(C2236="Smelter not listed",OR(LEN(D2236)=0,LEN(E2236)=0)),1,0)</f>
        <v>0</v>
      </c>
      <c r="AB2236" s="228" t="str">
        <f t="shared" ref="AB2236:AB2267" si="321">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0"/>
        <v>0</v>
      </c>
      <c r="AB2265" s="228" t="str">
        <f t="shared" si="32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0"/>
        <v>0</v>
      </c>
      <c r="AB2266" s="228" t="str">
        <f t="shared" si="32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0"/>
        <v>0</v>
      </c>
      <c r="AB2267" s="228" t="str">
        <f t="shared" si="32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2">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3">IF(AND(C2268="Smelter not listed",OR(LEN(D2268)=0,LEN(E2268)=0)),1,0)</f>
        <v>0</v>
      </c>
      <c r="AB2268" s="228" t="str">
        <f t="shared" ref="AB2268:AB2298" si="324">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2"/>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3"/>
        <v>0</v>
      </c>
      <c r="AB2296" s="228" t="str">
        <f t="shared" si="324"/>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2"/>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3"/>
        <v>0</v>
      </c>
      <c r="AB2297" s="228" t="str">
        <f t="shared" si="324"/>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2"/>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3"/>
        <v>0</v>
      </c>
      <c r="AB2298" s="228" t="str">
        <f t="shared" si="324"/>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5">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6">IF(AND(C2299="Smelter not listed",OR(LEN(D2299)=0,LEN(E2299)=0)),1,0)</f>
        <v>0</v>
      </c>
      <c r="AB2299" s="228" t="str">
        <f t="shared" ref="AB2299" si="327">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8">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9">IF(AND(C2300="Smelter not listed",OR(LEN(D2300)=0,LEN(E2300)=0)),1,0)</f>
        <v>0</v>
      </c>
      <c r="AB2300" s="228" t="str">
        <f t="shared" ref="AB2300:AB2331" si="330">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9"/>
        <v>0</v>
      </c>
      <c r="AB2329" s="228" t="str">
        <f t="shared" si="33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9"/>
        <v>0</v>
      </c>
      <c r="AB2330" s="228" t="str">
        <f t="shared" si="33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9"/>
        <v>0</v>
      </c>
      <c r="AB2331" s="228" t="str">
        <f t="shared" si="33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1">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2">IF(AND(C2332="Smelter not listed",OR(LEN(D2332)=0,LEN(E2332)=0)),1,0)</f>
        <v>0</v>
      </c>
      <c r="AB2332" s="228" t="str">
        <f t="shared" ref="AB2332:AB2362" si="333">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1"/>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2"/>
        <v>0</v>
      </c>
      <c r="AB2360" s="228" t="str">
        <f t="shared" si="333"/>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1"/>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2"/>
        <v>0</v>
      </c>
      <c r="AB2361" s="228" t="str">
        <f t="shared" si="333"/>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1"/>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2"/>
        <v>0</v>
      </c>
      <c r="AB2362" s="228" t="str">
        <f t="shared" si="333"/>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4">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5">IF(AND(C2363="Smelter not listed",OR(LEN(D2363)=0,LEN(E2363)=0)),1,0)</f>
        <v>0</v>
      </c>
      <c r="AB2363" s="228" t="str">
        <f t="shared" ref="AB2363" si="336">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7">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8">IF(AND(C2364="Smelter not listed",OR(LEN(D2364)=0,LEN(E2364)=0)),1,0)</f>
        <v>0</v>
      </c>
      <c r="AB2364" s="228" t="str">
        <f t="shared" ref="AB2364:AB2395" si="339">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7"/>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8"/>
        <v>0</v>
      </c>
      <c r="AB2393" s="228" t="str">
        <f t="shared" si="339"/>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7"/>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8"/>
        <v>0</v>
      </c>
      <c r="AB2394" s="228" t="str">
        <f t="shared" si="339"/>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7"/>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8"/>
        <v>0</v>
      </c>
      <c r="AB2395" s="228" t="str">
        <f t="shared" si="339"/>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0">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1">IF(AND(C2396="Smelter not listed",OR(LEN(D2396)=0,LEN(E2396)=0)),1,0)</f>
        <v>0</v>
      </c>
      <c r="AB2396" s="228" t="str">
        <f t="shared" ref="AB2396:AB2426" si="342">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0"/>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1"/>
        <v>0</v>
      </c>
      <c r="AB2424" s="228" t="str">
        <f t="shared" si="342"/>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0"/>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1"/>
        <v>0</v>
      </c>
      <c r="AB2425" s="228" t="str">
        <f t="shared" si="342"/>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0"/>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1"/>
        <v>0</v>
      </c>
      <c r="AB2426" s="228" t="str">
        <f t="shared" si="342"/>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3">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4">IF(AND(C2427="Smelter not listed",OR(LEN(D2427)=0,LEN(E2427)=0)),1,0)</f>
        <v>0</v>
      </c>
      <c r="AB2427" s="228" t="str">
        <f t="shared" ref="AB2427" si="345">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6">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7">IF(AND(C2428="Smelter not listed",OR(LEN(D2428)=0,LEN(E2428)=0)),1,0)</f>
        <v>0</v>
      </c>
      <c r="AB2428" s="228" t="str">
        <f t="shared" ref="AB2428:AB2459" si="348">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6"/>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7"/>
        <v>0</v>
      </c>
      <c r="AB2457" s="228" t="str">
        <f t="shared" si="348"/>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6"/>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7"/>
        <v>0</v>
      </c>
      <c r="AB2458" s="228" t="str">
        <f t="shared" si="348"/>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6"/>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7"/>
        <v>0</v>
      </c>
      <c r="AB2459" s="228" t="str">
        <f t="shared" si="348"/>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9">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50">IF(AND(C2460="Smelter not listed",OR(LEN(D2460)=0,LEN(E2460)=0)),1,0)</f>
        <v>0</v>
      </c>
      <c r="AB2460" s="228" t="str">
        <f t="shared" ref="AB2460:AB2490" si="351">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9"/>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si="351"/>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9"/>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 t="shared" si="351"/>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9"/>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50"/>
        <v>0</v>
      </c>
      <c r="AB2490" s="228" t="str">
        <f t="shared" si="351"/>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2">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50"/>
        <v>0</v>
      </c>
      <c r="AB2491" s="228" t="str">
        <f t="shared" ref="AB2491" si="353">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50"/>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4">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5">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5"/>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5"/>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5"/>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5"/>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BAE21AD-E79A-4F19-862B-50828854D832}"/>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AIM METALS &amp; ALLOYS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Mario Portillo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mportillo@aimsolder.com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(+52) 6562627372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Mario Portillo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mportillo@aimsolder.com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45862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http://www.aimsolder.com/environmental-conflict-metal-policies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Mario Portillo</cp:lastModifiedBy>
  <cp:lastPrinted>2015-04-21T20:47:43Z</cp:lastPrinted>
  <dcterms:created xsi:type="dcterms:W3CDTF">2010-06-21T21:00:23Z</dcterms:created>
  <dcterms:modified xsi:type="dcterms:W3CDTF">2025-07-24T14:46:16Z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